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사용법" sheetId="1" state="visible" r:id="rId1"/>
    <sheet xmlns:r="http://schemas.openxmlformats.org/officeDocument/2006/relationships" name="설정" sheetId="2" state="visible" r:id="rId2"/>
    <sheet xmlns:r="http://schemas.openxmlformats.org/officeDocument/2006/relationships" name="급여대장" sheetId="3" state="visible" r:id="rId3"/>
    <sheet xmlns:r="http://schemas.openxmlformats.org/officeDocument/2006/relationships" name="임금명세서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9">
    <numFmt numFmtId="164" formatCode="yyyy-mm-dd"/>
    <numFmt numFmtId="165" formatCode="#,##0;-#,##0;&quot;-&quot;"/>
    <numFmt numFmtId="166" formatCode="0.000%"/>
    <numFmt numFmtId="167" formatCode="0.0%"/>
    <numFmt numFmtId="168" formatCode="0;;&quot;-&quot;"/>
    <numFmt numFmtId="169" formatCode="0.0;;&quot;-&quot;"/>
    <numFmt numFmtId="170" formatCode="#,##0&quot;원&quot;;-#,##0&quot;원&quot;;&quot;-&quot;"/>
    <numFmt numFmtId="171" formatCode="0&quot;일&quot;;;&quot;-&quot;"/>
    <numFmt numFmtId="172" formatCode="0.0&quot;시간&quot;;;&quot;-&quot;"/>
  </numFmts>
  <fonts count="20">
    <font>
      <name val="Calibri"/>
      <family val="2"/>
      <color theme="1"/>
      <sz val="11"/>
      <scheme val="minor"/>
    </font>
    <font>
      <name val="맑은 고딕"/>
      <b val="1"/>
      <color rgb="001B2A41"/>
      <sz val="18"/>
    </font>
    <font>
      <name val="맑은 고딕"/>
      <color rgb="006B7686"/>
      <sz val="9"/>
    </font>
    <font>
      <name val="맑은 고딕"/>
      <b val="1"/>
      <color rgb="001F2937"/>
      <sz val="10"/>
    </font>
    <font>
      <name val="맑은 고딕"/>
      <b val="1"/>
      <color rgb="002B5797"/>
      <sz val="11"/>
    </font>
    <font>
      <name val="맑은 고딕"/>
      <color rgb="001F2937"/>
      <sz val="10"/>
    </font>
    <font>
      <name val="맑은 고딕"/>
      <b val="1"/>
      <color rgb="00FFFFFF"/>
      <sz val="10"/>
    </font>
    <font>
      <name val="맑은 고딕"/>
      <b val="1"/>
      <color rgb="001B2A41"/>
      <sz val="11"/>
    </font>
    <font>
      <name val="맑은 고딕"/>
      <b val="1"/>
      <color rgb="002B5797"/>
      <sz val="10"/>
    </font>
    <font>
      <name val="맑은 고딕"/>
      <b val="1"/>
      <color rgb="00C8553D"/>
      <sz val="10"/>
    </font>
    <font>
      <name val="맑은 고딕"/>
      <b val="1"/>
      <color rgb="002F7D5B"/>
      <sz val="10"/>
    </font>
    <font>
      <name val="맑은 고딕"/>
      <b val="1"/>
      <color rgb="001B2A41"/>
      <sz val="20"/>
    </font>
    <font>
      <name val="맑은 고딕"/>
      <color rgb="006B7686"/>
      <sz val="11"/>
    </font>
    <font>
      <name val="맑은 고딕"/>
      <color rgb="00FFFFFF"/>
      <sz val="8"/>
    </font>
    <font>
      <name val="맑은 고딕"/>
      <b val="1"/>
      <color rgb="00C8553D"/>
      <sz val="11"/>
    </font>
    <font>
      <name val="맑은 고딕"/>
      <b val="1"/>
      <color rgb="00FFFFFF"/>
      <sz val="12"/>
    </font>
    <font>
      <name val="맑은 고딕"/>
      <b val="1"/>
      <color rgb="002F7D5B"/>
      <sz val="15"/>
    </font>
    <font>
      <name val="맑은 고딕"/>
      <b val="1"/>
      <color rgb="001F2937"/>
      <sz val="11"/>
    </font>
    <font>
      <name val="맑은 고딕"/>
      <color rgb="006B7686"/>
      <sz val="10"/>
    </font>
    <font>
      <name val="맑은 고딕"/>
      <b val="1"/>
      <color rgb="00FFFFFF"/>
      <sz val="11"/>
    </font>
  </fonts>
  <fills count="11">
    <fill>
      <patternFill/>
    </fill>
    <fill>
      <patternFill patternType="gray125"/>
    </fill>
    <fill>
      <patternFill patternType="solid">
        <fgColor rgb="00E3E8EF"/>
      </patternFill>
    </fill>
    <fill>
      <patternFill patternType="solid">
        <fgColor rgb="00FFF8DC"/>
      </patternFill>
    </fill>
    <fill>
      <patternFill patternType="solid">
        <fgColor rgb="001B2A41"/>
      </patternFill>
    </fill>
    <fill>
      <patternFill patternType="solid">
        <fgColor rgb="00EEF1F5"/>
      </patternFill>
    </fill>
    <fill>
      <patternFill patternType="solid">
        <fgColor rgb="008B3A2B"/>
      </patternFill>
    </fill>
    <fill>
      <patternFill patternType="solid">
        <fgColor rgb="002B5797"/>
      </patternFill>
    </fill>
    <fill>
      <patternFill patternType="solid">
        <fgColor rgb="002F7D5B"/>
      </patternFill>
    </fill>
    <fill>
      <patternFill patternType="solid">
        <fgColor rgb="00C8553D"/>
      </patternFill>
    </fill>
    <fill>
      <patternFill patternType="solid">
        <fgColor rgb="00E9F6EF"/>
      </patternFill>
    </fill>
  </fills>
  <borders count="6">
    <border>
      <left/>
      <right/>
      <top/>
      <bottom/>
      <diagonal/>
    </border>
    <border>
      <left style="thin">
        <color rgb="00C3CAD5"/>
      </left>
      <right style="thin">
        <color rgb="00C3CAD5"/>
      </right>
      <top style="thin">
        <color rgb="00C3CAD5"/>
      </top>
      <bottom style="thin">
        <color rgb="00C3CAD5"/>
      </bottom>
    </border>
    <border>
      <left/>
      <right/>
      <top style="thin">
        <color rgb="00C3CAD5"/>
      </top>
      <bottom/>
      <diagonal/>
    </border>
    <border>
      <left/>
      <right style="thin">
        <color rgb="00C3CAD5"/>
      </right>
      <top style="thin">
        <color rgb="00C3CAD5"/>
      </top>
      <bottom/>
      <diagonal/>
    </border>
    <border>
      <left/>
      <right style="thin">
        <color rgb="00C3CAD5"/>
      </right>
      <top style="thin">
        <color rgb="00C3CAD5"/>
      </top>
      <bottom style="thin">
        <color rgb="00C3CAD5"/>
      </bottom>
      <diagonal/>
    </border>
    <border>
      <left/>
      <right/>
      <top style="thin">
        <color rgb="00C3CAD5"/>
      </top>
      <bottom style="thin">
        <color rgb="00C3CAD5"/>
      </bottom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11" fillId="0" borderId="0" pivotButton="0" quotePrefix="0" xfId="0"/>
    <xf numFmtId="0" fontId="18" fillId="0" borderId="0" applyAlignment="1" pivotButton="0" quotePrefix="0" xfId="0">
      <alignment horizontal="left" vertical="top" wrapText="1"/>
    </xf>
    <xf numFmtId="0" fontId="19" fillId="4" borderId="1" applyAlignment="1" pivotButton="0" quotePrefix="0" xfId="0">
      <alignment horizontal="left" vertical="center"/>
    </xf>
    <xf numFmtId="0" fontId="5" fillId="4" borderId="1" pivotButton="0" quotePrefix="0" xfId="0"/>
    <xf numFmtId="0" fontId="3" fillId="2" borderId="1" applyAlignment="1" pivotButton="0" quotePrefix="0" xfId="0">
      <alignment horizontal="left" vertical="center"/>
    </xf>
    <xf numFmtId="0" fontId="5" fillId="0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/>
    </xf>
    <xf numFmtId="0" fontId="3" fillId="0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top" wrapText="1"/>
    </xf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1" fontId="4" fillId="3" borderId="1" applyAlignment="1" pivotButton="0" quotePrefix="0" xfId="0">
      <alignment horizontal="center" vertical="center" wrapText="1"/>
    </xf>
    <xf numFmtId="164" fontId="5" fillId="3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left" vertical="center"/>
    </xf>
    <xf numFmtId="0" fontId="0" fillId="0" borderId="4" pivotButton="0" quotePrefix="0" xfId="0"/>
    <xf numFmtId="0" fontId="6" fillId="4" borderId="1" applyAlignment="1" pivotButton="0" quotePrefix="0" xfId="0">
      <alignment horizontal="center" vertical="center" wrapText="1"/>
    </xf>
    <xf numFmtId="10" fontId="5" fillId="3" borderId="1" applyAlignment="1" pivotButton="0" quotePrefix="0" xfId="0">
      <alignment horizontal="right" vertical="center"/>
    </xf>
    <xf numFmtId="10" fontId="3" fillId="5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left" vertical="top" wrapText="1"/>
    </xf>
    <xf numFmtId="165" fontId="5" fillId="3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166" fontId="3" fillId="5" borderId="1" applyAlignment="1" pivotButton="0" quotePrefix="0" xfId="0">
      <alignment horizontal="right" vertical="center"/>
    </xf>
    <xf numFmtId="167" fontId="5" fillId="3" borderId="1" applyAlignment="1" pivotButton="0" quotePrefix="0" xfId="0">
      <alignment horizontal="right" vertical="center"/>
    </xf>
    <xf numFmtId="167" fontId="3" fillId="5" borderId="1" applyAlignment="1" pivotButton="0" quotePrefix="0" xfId="0">
      <alignment horizontal="right" vertical="center"/>
    </xf>
    <xf numFmtId="0" fontId="7" fillId="0" borderId="0" pivotButton="0" quotePrefix="0" xfId="0"/>
    <xf numFmtId="0" fontId="6" fillId="7" borderId="1" applyAlignment="1" pivotButton="0" quotePrefix="0" xfId="0">
      <alignment horizontal="center" vertical="center" wrapText="1"/>
    </xf>
    <xf numFmtId="0" fontId="6" fillId="6" borderId="1" applyAlignment="1" pivotButton="0" quotePrefix="0" xfId="0">
      <alignment horizontal="center" vertical="center" wrapText="1"/>
    </xf>
    <xf numFmtId="0" fontId="6" fillId="8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165" fontId="5" fillId="3" borderId="1" pivotButton="0" quotePrefix="0" xfId="0"/>
    <xf numFmtId="165" fontId="8" fillId="5" borderId="1" pivotButton="0" quotePrefix="0" xfId="0"/>
    <xf numFmtId="165" fontId="5" fillId="5" borderId="1" pivotButton="0" quotePrefix="0" xfId="0"/>
    <xf numFmtId="165" fontId="9" fillId="5" borderId="1" pivotButton="0" quotePrefix="0" xfId="0"/>
    <xf numFmtId="165" fontId="10" fillId="5" borderId="1" pivotButton="0" quotePrefix="0" xfId="0"/>
    <xf numFmtId="168" fontId="5" fillId="3" borderId="1" applyAlignment="1" pivotButton="0" quotePrefix="0" xfId="0">
      <alignment horizontal="center" vertical="center" wrapText="1"/>
    </xf>
    <xf numFmtId="169" fontId="5" fillId="3" borderId="1" applyAlignment="1" pivotButton="0" quotePrefix="0" xfId="0">
      <alignment horizontal="center" vertical="center" wrapText="1"/>
    </xf>
    <xf numFmtId="0" fontId="0" fillId="0" borderId="5" pivotButton="0" quotePrefix="0" xfId="0"/>
    <xf numFmtId="165" fontId="3" fillId="2" borderId="1" pivotButton="0" quotePrefix="0" xfId="0"/>
    <xf numFmtId="0" fontId="5" fillId="2" borderId="1" pivotButton="0" quotePrefix="0" xfId="0"/>
    <xf numFmtId="0" fontId="11" fillId="0" borderId="0" applyAlignment="1" pivotButton="0" quotePrefix="0" xfId="0">
      <alignment horizontal="center" vertical="center" wrapText="1"/>
    </xf>
    <xf numFmtId="0" fontId="12" fillId="0" borderId="0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164" fontId="5" fillId="5" borderId="1" applyAlignment="1" pivotButton="0" quotePrefix="0" xfId="0">
      <alignment horizontal="center" vertical="center" wrapText="1"/>
    </xf>
    <xf numFmtId="0" fontId="13" fillId="0" borderId="0" pivotButton="0" quotePrefix="0" xfId="0"/>
    <xf numFmtId="0" fontId="5" fillId="5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left" vertical="center"/>
    </xf>
    <xf numFmtId="165" fontId="5" fillId="0" borderId="1" pivotButton="0" quotePrefix="0" xfId="0"/>
    <xf numFmtId="165" fontId="4" fillId="5" borderId="1" pivotButton="0" quotePrefix="0" xfId="0"/>
    <xf numFmtId="0" fontId="6" fillId="9" borderId="1" applyAlignment="1" pivotButton="0" quotePrefix="0" xfId="0">
      <alignment horizontal="center" vertical="center" wrapText="1"/>
    </xf>
    <xf numFmtId="165" fontId="14" fillId="5" borderId="1" pivotButton="0" quotePrefix="0" xfId="0"/>
    <xf numFmtId="0" fontId="15" fillId="8" borderId="1" applyAlignment="1" pivotButton="0" quotePrefix="0" xfId="0">
      <alignment horizontal="center" vertical="center" wrapText="1"/>
    </xf>
    <xf numFmtId="0" fontId="5" fillId="8" borderId="1" pivotButton="0" quotePrefix="0" xfId="0"/>
    <xf numFmtId="170" fontId="16" fillId="10" borderId="1" applyAlignment="1" pivotButton="0" quotePrefix="0" xfId="0">
      <alignment horizontal="center" vertical="center" wrapText="1"/>
    </xf>
    <xf numFmtId="0" fontId="5" fillId="10" borderId="1" pivotButton="0" quotePrefix="0" xfId="0"/>
    <xf numFmtId="171" fontId="5" fillId="0" borderId="1" applyAlignment="1" pivotButton="0" quotePrefix="0" xfId="0">
      <alignment horizontal="center" vertical="center" wrapText="1"/>
    </xf>
    <xf numFmtId="172" fontId="5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170" fontId="5" fillId="0" borderId="1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안내</author>
  </authors>
  <commentList>
    <comment ref="R6" authorId="0" shapeId="0">
      <text>
        <t>소득세는 국세청 홈택스 "근로소득 간이세액표"에서 과세 대상 금액과 부양가족 수로 조회해 입력하세요. 예시 금액은 참고용입니다.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C22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70" customWidth="1" min="3" max="3"/>
  </cols>
  <sheetData>
    <row r="2" ht="40" customHeight="1">
      <c r="B2" s="1" t="inlineStr">
        <is>
          <t>급여대장 엑셀 (4대보험 자동 계산 + 임금명세서)</t>
        </is>
      </c>
    </row>
    <row r="3" ht="34" customHeight="1">
      <c r="B3" s="2" t="inlineStr">
        <is>
          <t>직원별 지급 항목만 입력하면 2026·2027년 4대보험 요율로 공제액과 실지급액이 계산되고, 성명만 고르면 법정 기재사항을 갖춘 임금명세서가 완성됩니다.</t>
        </is>
      </c>
    </row>
    <row r="5">
      <c r="B5" s="3" t="inlineStr">
        <is>
          <t>사용 순서</t>
        </is>
      </c>
      <c r="C5" s="4" t="inlineStr"/>
    </row>
    <row r="6" ht="32" customHeight="1">
      <c r="B6" s="5" t="inlineStr">
        <is>
          <t>1. 설정</t>
        </is>
      </c>
      <c r="C6" s="6" t="inlineStr">
        <is>
          <t>귀속 연도·월, 지급일, 회사명을 입력합니다. 연도에 맞는 4대보험 요율이 자동 적용됩니다.</t>
        </is>
      </c>
    </row>
    <row r="7" ht="32" customHeight="1">
      <c r="B7" s="5" t="inlineStr">
        <is>
          <t>2. 급여대장</t>
        </is>
      </c>
      <c r="C7" s="6" t="inlineStr">
        <is>
          <t>직원별 기본급·수당·식대와 소득세(간이세액표 조회값), 근로일수·근로시간을 입력합니다.</t>
        </is>
      </c>
    </row>
    <row r="8" ht="32" customHeight="1">
      <c r="B8" s="5" t="inlineStr">
        <is>
          <t>3. 확인</t>
        </is>
      </c>
      <c r="C8" s="6" t="inlineStr">
        <is>
          <t>국민연금·건강보험·장기요양·고용보험과 지방소득세, 실지급액이 자동으로 계산됩니다.</t>
        </is>
      </c>
    </row>
    <row r="9" ht="32" customHeight="1">
      <c r="B9" s="5" t="inlineStr">
        <is>
          <t>4. 임금명세서</t>
        </is>
      </c>
      <c r="C9" s="6" t="inlineStr">
        <is>
          <t>성명을 ▼에서 고르면 그 직원의 명세서가 완성됩니다. A4 한 장으로 인쇄하거나 PDF로 저장해 보내세요.</t>
        </is>
      </c>
    </row>
    <row r="11">
      <c r="B11" s="3" t="inlineStr">
        <is>
          <t>칸 색깔 안내</t>
        </is>
      </c>
      <c r="C11" s="4" t="inlineStr"/>
    </row>
    <row r="12">
      <c r="B12" s="7" t="inlineStr">
        <is>
          <t>노란 칸</t>
        </is>
      </c>
      <c r="C12" s="8" t="inlineStr">
        <is>
          <t>직접 입력하거나 목록(▼)에서 고르는 칸입니다.</t>
        </is>
      </c>
    </row>
    <row r="13">
      <c r="B13" s="9" t="inlineStr">
        <is>
          <t>흰 칸</t>
        </is>
      </c>
      <c r="C13" s="8" t="inlineStr">
        <is>
          <t>표에 내용을 차례로 입력하는 칸입니다.</t>
        </is>
      </c>
    </row>
    <row r="14">
      <c r="B14" s="10" t="inlineStr">
        <is>
          <t>회색 칸</t>
        </is>
      </c>
      <c r="C14" s="8" t="inlineStr">
        <is>
          <t>수식으로 자동 계산됩니다. 지우거나 덮어쓰지 마세요.</t>
        </is>
      </c>
    </row>
    <row r="16">
      <c r="B16" s="3" t="inlineStr">
        <is>
          <t>알아두세요</t>
        </is>
      </c>
      <c r="C16" s="4" t="inlineStr"/>
    </row>
    <row r="17" ht="32" customHeight="1">
      <c r="B17" s="6" t="inlineStr">
        <is>
          <t>· 소득세는 매년 바뀌는 간이세액표로 정해지므로 직접 입력하는 칸으로 두었습니다. 국세청 홈택스에서 조회하거나 사이트의 실수령액 계산기로 추정할 수 있습니다.</t>
        </is>
      </c>
    </row>
    <row r="18" ht="20" customHeight="1">
      <c r="B18" s="6" t="inlineStr">
        <is>
          <t>· 국민연금은 공단에 신고된 기준소득월액에 부과됩니다. 계산값과 고지액이 다르면 고지액으로 수정하세요.</t>
        </is>
      </c>
    </row>
    <row r="19" ht="32" customHeight="1">
      <c r="B19" s="6" t="inlineStr">
        <is>
          <t>· 2027년 장기요양보험료율은 2026년 10월 이후 결정됩니다. 발표되면 설정 시트의 2027년 칸을 바꾸세요.</t>
        </is>
      </c>
    </row>
    <row r="20" ht="20" customHeight="1">
      <c r="B20" s="6" t="inlineStr">
        <is>
          <t>· 예시 직원 2명의 금액은 참고용입니다. 지우고 사용하세요.</t>
        </is>
      </c>
    </row>
    <row r="22" ht="30" customHeight="1">
      <c r="B22" s="11" t="inlineStr">
        <is>
          <t>무료 엑셀 템플릿 · https://uglydolls.shop  —  MS 엑셀, 구글 스프레드시트, 한셀, 리브레오피스에서 열 수 있습니다. 개인·업무 목적으로 자유롭게 사용하되 파일 자체의 재배포·판매는 금지됩니다.</t>
        </is>
      </c>
    </row>
  </sheetData>
  <mergeCells count="7">
    <mergeCell ref="B2:C2"/>
    <mergeCell ref="B3:C3"/>
    <mergeCell ref="B19:C19"/>
    <mergeCell ref="B20:C20"/>
    <mergeCell ref="B22:C22"/>
    <mergeCell ref="B17:C17"/>
    <mergeCell ref="B18:C18"/>
  </mergeCells>
  <pageMargins left="0.4" right="0.4" top="0.5" bottom="0.6" header="0.5" footer="0.5"/>
  <pageSetup orientation="portrait" paperSize="9" fitToHeight="0" fitToWidth="1"/>
  <headerFooter>
    <oddHeader/>
    <oddFooter>&amp;C&amp;8 무료 엑셀 템플릿 · uglydolls.shop&amp;R&amp;8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showGridLines="0" tabSelected="0" workbookViewId="0">
      <selection activeCell="A1" sqref="A1"/>
    </sheetView>
  </sheetViews>
  <sheetFormatPr baseColWidth="8" defaultRowHeight="15"/>
  <cols>
    <col width="2" customWidth="1" min="1" max="1"/>
    <col width="26" customWidth="1" min="2" max="2"/>
    <col width="14" customWidth="1" min="3" max="3"/>
    <col width="14" customWidth="1" min="4" max="4"/>
    <col width="14" customWidth="1" min="5" max="5"/>
    <col width="40" customWidth="1" min="6" max="6"/>
  </cols>
  <sheetData>
    <row r="1" ht="34" customHeight="1">
      <c r="A1" s="12" t="inlineStr">
        <is>
          <t>급여대장 설정</t>
        </is>
      </c>
    </row>
    <row r="2" ht="18" customHeight="1">
      <c r="A2" s="13" t="inlineStr">
        <is>
          <t>귀속 연월과 회사 정보, 4대보험 요율을 정합니다. 귀속 연도에 맞는 요율이 자동으로 적용됩니다.</t>
        </is>
      </c>
    </row>
    <row r="3">
      <c r="A3" s="14" t="inlineStr">
        <is>
          <t>■ 노란 칸: 직접 입력   ■ 회색 칸: 자동 계산(수정하지 마세요)</t>
        </is>
      </c>
    </row>
    <row r="4">
      <c r="B4" s="15" t="inlineStr">
        <is>
          <t>귀속 연도</t>
        </is>
      </c>
      <c r="C4" s="16" t="n">
        <v>2026</v>
      </c>
    </row>
    <row r="5">
      <c r="B5" s="15" t="inlineStr">
        <is>
          <t>귀속 월</t>
        </is>
      </c>
      <c r="C5" s="16" t="n">
        <v>10</v>
      </c>
    </row>
    <row r="6">
      <c r="B6" s="15" t="inlineStr">
        <is>
          <t>임금 지급일</t>
        </is>
      </c>
      <c r="C6" s="17" t="n">
        <v>46336</v>
      </c>
    </row>
    <row r="7">
      <c r="B7" s="15" t="inlineStr">
        <is>
          <t>회사명</t>
        </is>
      </c>
      <c r="C7" s="18" t="inlineStr">
        <is>
          <t>주식회사 ○○</t>
        </is>
      </c>
      <c r="D7" s="19" t="n"/>
    </row>
    <row r="9" ht="30" customHeight="1">
      <c r="B9" s="20" t="inlineStr">
        <is>
          <t>항목 (근로자 부담분)</t>
        </is>
      </c>
      <c r="C9" s="20" t="inlineStr">
        <is>
          <t>2026년</t>
        </is>
      </c>
      <c r="D9" s="20" t="inlineStr">
        <is>
          <t>2027년</t>
        </is>
      </c>
      <c r="E9" s="20" t="inlineStr">
        <is>
          <t>적용 값(자동)</t>
        </is>
      </c>
      <c r="F9" s="20" t="inlineStr">
        <is>
          <t>근거·비고</t>
        </is>
      </c>
    </row>
    <row r="10">
      <c r="B10" s="5" t="inlineStr">
        <is>
          <t>국민연금 요율</t>
        </is>
      </c>
      <c r="C10" s="21" t="n">
        <v>0.0475</v>
      </c>
      <c r="D10" s="21" t="n">
        <v>0.05</v>
      </c>
      <c r="E10" s="22">
        <f>IF($C$4&gt;=2027,D10,C10)</f>
        <v/>
      </c>
      <c r="F10" s="23" t="inlineStr">
        <is>
          <t>연금개혁: 2026년 9.5%, 2027년 10% (근로자·사업주 절반씩)</t>
        </is>
      </c>
    </row>
    <row r="11">
      <c r="B11" s="5" t="inlineStr">
        <is>
          <t>국민연금 기준소득월액 상한</t>
        </is>
      </c>
      <c r="C11" s="24" t="n">
        <v>6590000</v>
      </c>
      <c r="D11" s="24" t="n">
        <v>6590000</v>
      </c>
      <c r="E11" s="25">
        <f>IF($C$4&gt;=2027,D11,C11)</f>
        <v/>
      </c>
      <c r="F11" s="23" t="inlineStr">
        <is>
          <t>2026.7 ~ 2027.6 적용. 2027년 7월 이후 변경 시 수정</t>
        </is>
      </c>
    </row>
    <row r="12">
      <c r="B12" s="5" t="inlineStr">
        <is>
          <t>국민연금 기준소득월액 하한</t>
        </is>
      </c>
      <c r="C12" s="24" t="n">
        <v>410000</v>
      </c>
      <c r="D12" s="24" t="n">
        <v>410000</v>
      </c>
      <c r="E12" s="25">
        <f>IF($C$4&gt;=2027,D12,C12)</f>
        <v/>
      </c>
      <c r="F12" s="23" t="inlineStr">
        <is>
          <t>2026.7 ~ 2027.6 적용</t>
        </is>
      </c>
    </row>
    <row r="13">
      <c r="B13" s="5" t="inlineStr">
        <is>
          <t>건강보험 요율</t>
        </is>
      </c>
      <c r="C13" s="26" t="n">
        <v>0.03595</v>
      </c>
      <c r="D13" s="26" t="n">
        <v>0.03595</v>
      </c>
      <c r="E13" s="27">
        <f>IF($C$4&gt;=2027,D13,C13)</f>
        <v/>
      </c>
      <c r="F13" s="23" t="inlineStr">
        <is>
          <t>2026년 7.19%, 2027년 동결</t>
        </is>
      </c>
    </row>
    <row r="14">
      <c r="B14" s="5" t="inlineStr">
        <is>
          <t>장기요양보험 (건강보험료 대비)</t>
        </is>
      </c>
      <c r="C14" s="21" t="n">
        <v>0.131405</v>
      </c>
      <c r="D14" s="21" t="n">
        <v>0.131405</v>
      </c>
      <c r="E14" s="22">
        <f>IF($C$4&gt;=2027,D14,C14)</f>
        <v/>
      </c>
      <c r="F14" s="23" t="inlineStr">
        <is>
          <t>2026년 소득 대비 0.9448% (=건강보험료 × 13.14%). 2027년은 발표 후 수정</t>
        </is>
      </c>
    </row>
    <row r="15">
      <c r="B15" s="5" t="inlineStr">
        <is>
          <t>고용보험 요율</t>
        </is>
      </c>
      <c r="C15" s="28" t="n">
        <v>0.008999999999999999</v>
      </c>
      <c r="D15" s="28" t="n">
        <v>0.008999999999999999</v>
      </c>
      <c r="E15" s="29">
        <f>IF($C$4&gt;=2027,D15,C15)</f>
        <v/>
      </c>
      <c r="F15" s="23" t="inlineStr">
        <is>
          <t>실업급여 근로자 부담분</t>
        </is>
      </c>
    </row>
    <row r="16">
      <c r="B16" s="5" t="inlineStr">
        <is>
          <t>비과세 식대 한도 (월)</t>
        </is>
      </c>
      <c r="C16" s="24" t="n">
        <v>200000</v>
      </c>
      <c r="D16" s="24" t="n">
        <v>200000</v>
      </c>
      <c r="E16" s="25">
        <f>IF($C$4&gt;=2027,D16,C16)</f>
        <v/>
      </c>
      <c r="F16" s="23" t="inlineStr">
        <is>
          <t>소득세법상 식대 비과세 한도</t>
        </is>
      </c>
    </row>
  </sheetData>
  <mergeCells count="3">
    <mergeCell ref="A2:F2"/>
    <mergeCell ref="A1:F1"/>
    <mergeCell ref="C7:D7"/>
  </mergeCells>
  <pageMargins left="0.4" right="0.4" top="0.5" bottom="0.6" header="0.5" footer="0.5"/>
  <pageSetup orientation="portrait" paperSize="9" fitToHeight="0" fitToWidth="1"/>
  <headerFooter>
    <oddHeader/>
    <oddFooter>&amp;C&amp;8 무료 엑셀 템플릿 · uglydolls.shop&amp;R&amp;8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B28"/>
  <sheetViews>
    <sheetView showGridLines="0" tabSelected="1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9" customWidth="1" min="2" max="2"/>
    <col width="9" customWidth="1" min="3" max="3"/>
    <col width="8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0.5" customWidth="1" min="16" max="16"/>
    <col width="10.5" customWidth="1" min="17" max="17"/>
    <col width="10.5" customWidth="1" min="18" max="18"/>
    <col width="10.5" customWidth="1" min="19" max="19"/>
    <col width="10.5" customWidth="1" min="20" max="20"/>
    <col width="10.5" customWidth="1" min="21" max="21"/>
    <col width="10.5" customWidth="1" min="22" max="22"/>
    <col width="6.5" customWidth="1" min="23" max="23"/>
    <col width="6.5" customWidth="1" min="24" max="24"/>
    <col width="6.5" customWidth="1" min="25" max="25"/>
    <col width="6.5" customWidth="1" min="26" max="26"/>
    <col width="6.5" customWidth="1" min="27" max="27"/>
    <col width="9" customWidth="1" min="28" max="28"/>
  </cols>
  <sheetData>
    <row r="1" ht="34" customHeight="1">
      <c r="A1" s="12" t="inlineStr">
        <is>
          <t>급여대장</t>
        </is>
      </c>
    </row>
    <row r="2" ht="18" customHeight="1">
      <c r="A2" s="13" t="inlineStr">
        <is>
          <t>노란 칸(지급 항목·소득세·근로시간)을 입력하면 4대보험과 지방소득세, 공제 합계, 실지급액이 자동으로 계산됩니다.</t>
        </is>
      </c>
    </row>
    <row r="3">
      <c r="A3" s="30">
        <f>'설정'!C4&amp;"년 "&amp;'설정'!C5&amp;"월분 · "&amp;'설정'!C7</f>
        <v/>
      </c>
    </row>
    <row r="5" ht="36" customHeight="1">
      <c r="A5" s="20" t="inlineStr">
        <is>
          <t>No</t>
        </is>
      </c>
      <c r="B5" s="20" t="inlineStr">
        <is>
          <t>성명</t>
        </is>
      </c>
      <c r="C5" s="20" t="inlineStr">
        <is>
          <t>부서</t>
        </is>
      </c>
      <c r="D5" s="20" t="inlineStr">
        <is>
          <t>직위</t>
        </is>
      </c>
      <c r="E5" s="20" t="inlineStr">
        <is>
          <t>기본급</t>
        </is>
      </c>
      <c r="F5" s="20" t="inlineStr">
        <is>
          <t>연장근로
수당</t>
        </is>
      </c>
      <c r="G5" s="20" t="inlineStr">
        <is>
          <t>야간근로
수당</t>
        </is>
      </c>
      <c r="H5" s="20" t="inlineStr">
        <is>
          <t>휴일근로
수당</t>
        </is>
      </c>
      <c r="I5" s="20" t="inlineStr">
        <is>
          <t>상여금</t>
        </is>
      </c>
      <c r="J5" s="20" t="inlineStr">
        <is>
          <t>식대
(비과세)</t>
        </is>
      </c>
      <c r="K5" s="20" t="inlineStr">
        <is>
          <t>기타수당</t>
        </is>
      </c>
      <c r="L5" s="31" t="inlineStr">
        <is>
          <t>지급 합계</t>
        </is>
      </c>
      <c r="M5" s="20" t="inlineStr">
        <is>
          <t>과세 대상</t>
        </is>
      </c>
      <c r="N5" s="32" t="inlineStr">
        <is>
          <t>국민연금</t>
        </is>
      </c>
      <c r="O5" s="32" t="inlineStr">
        <is>
          <t>건강보험</t>
        </is>
      </c>
      <c r="P5" s="32" t="inlineStr">
        <is>
          <t>장기요양</t>
        </is>
      </c>
      <c r="Q5" s="32" t="inlineStr">
        <is>
          <t>고용보험</t>
        </is>
      </c>
      <c r="R5" s="32" t="inlineStr">
        <is>
          <t>소득세</t>
        </is>
      </c>
      <c r="S5" s="32" t="inlineStr">
        <is>
          <t>지방
소득세</t>
        </is>
      </c>
      <c r="T5" s="32" t="inlineStr">
        <is>
          <t>기타공제</t>
        </is>
      </c>
      <c r="U5" s="32" t="inlineStr">
        <is>
          <t>공제 합계</t>
        </is>
      </c>
      <c r="V5" s="33" t="inlineStr">
        <is>
          <t>실지급액</t>
        </is>
      </c>
      <c r="W5" s="20" t="inlineStr">
        <is>
          <t>근로
일수</t>
        </is>
      </c>
      <c r="X5" s="20" t="inlineStr">
        <is>
          <t>총 근로
시간</t>
        </is>
      </c>
      <c r="Y5" s="20" t="inlineStr">
        <is>
          <t>연장
시간</t>
        </is>
      </c>
      <c r="Z5" s="20" t="inlineStr">
        <is>
          <t>야간
시간</t>
        </is>
      </c>
      <c r="AA5" s="20" t="inlineStr">
        <is>
          <t>휴일
시간</t>
        </is>
      </c>
      <c r="AB5" s="20" t="inlineStr">
        <is>
          <t>통상시급</t>
        </is>
      </c>
    </row>
    <row r="6">
      <c r="A6" s="34" t="n">
        <v>1</v>
      </c>
      <c r="B6" s="35" t="inlineStr">
        <is>
          <t>김민수</t>
        </is>
      </c>
      <c r="C6" s="35" t="inlineStr">
        <is>
          <t>영업팀</t>
        </is>
      </c>
      <c r="D6" s="35" t="inlineStr">
        <is>
          <t>과장</t>
        </is>
      </c>
      <c r="E6" s="36" t="n">
        <v>3200000</v>
      </c>
      <c r="F6" s="36" t="n">
        <v>180000</v>
      </c>
      <c r="G6" s="36" t="n">
        <v>0</v>
      </c>
      <c r="H6" s="36" t="n">
        <v>0</v>
      </c>
      <c r="I6" s="36" t="n">
        <v>0</v>
      </c>
      <c r="J6" s="36" t="n">
        <v>200000</v>
      </c>
      <c r="K6" s="36" t="n">
        <v>0</v>
      </c>
      <c r="L6" s="37">
        <f>IF($B6="","",SUM(E6:K6))</f>
        <v/>
      </c>
      <c r="M6" s="38">
        <f>IF($B6="","",L6-MIN(N(J6),'설정'!$E$16))</f>
        <v/>
      </c>
      <c r="N6" s="38">
        <f>IF($B6="","",ROUNDDOWN(MIN(MAX(M6,'설정'!$E$12),'설정'!$E$11)*'설정'!$E$10,-1))</f>
        <v/>
      </c>
      <c r="O6" s="38">
        <f>IF($B6="","",ROUNDDOWN(M6*'설정'!$E$13,-1))</f>
        <v/>
      </c>
      <c r="P6" s="38">
        <f>IF($B6="","",ROUNDDOWN(O6*'설정'!$E$14,-1))</f>
        <v/>
      </c>
      <c r="Q6" s="38">
        <f>IF($B6="","",ROUNDDOWN(M6*'설정'!$E$15,-1))</f>
        <v/>
      </c>
      <c r="R6" s="36" t="n">
        <v>64130</v>
      </c>
      <c r="S6" s="38">
        <f>IF($B6="","",ROUNDDOWN(N(R6)*0.1,-1))</f>
        <v/>
      </c>
      <c r="T6" s="36" t="n"/>
      <c r="U6" s="39">
        <f>IF($B6="","",SUM(N6:T6))</f>
        <v/>
      </c>
      <c r="V6" s="40">
        <f>IF($B6="","",L6-U6)</f>
        <v/>
      </c>
      <c r="W6" s="41" t="n">
        <v>21</v>
      </c>
      <c r="X6" s="42" t="n">
        <v>174</v>
      </c>
      <c r="Y6" s="42" t="n">
        <v>8</v>
      </c>
      <c r="Z6" s="42" t="n">
        <v>0</v>
      </c>
      <c r="AA6" s="42" t="n">
        <v>0</v>
      </c>
      <c r="AB6" s="36" t="n">
        <v>15311</v>
      </c>
    </row>
    <row r="7">
      <c r="A7" s="34" t="n">
        <v>2</v>
      </c>
      <c r="B7" s="35" t="inlineStr">
        <is>
          <t>이서연</t>
        </is>
      </c>
      <c r="C7" s="35" t="inlineStr">
        <is>
          <t>총무팀</t>
        </is>
      </c>
      <c r="D7" s="35" t="inlineStr">
        <is>
          <t>대리</t>
        </is>
      </c>
      <c r="E7" s="36" t="n">
        <v>2700000</v>
      </c>
      <c r="F7" s="36" t="n">
        <v>0</v>
      </c>
      <c r="G7" s="36" t="n">
        <v>0</v>
      </c>
      <c r="H7" s="36" t="n">
        <v>0</v>
      </c>
      <c r="I7" s="36" t="n">
        <v>0</v>
      </c>
      <c r="J7" s="36" t="n">
        <v>200000</v>
      </c>
      <c r="K7" s="36" t="n">
        <v>50000</v>
      </c>
      <c r="L7" s="37">
        <f>IF($B7="","",SUM(E7:K7))</f>
        <v/>
      </c>
      <c r="M7" s="38">
        <f>IF($B7="","",L7-MIN(N(J7),'설정'!$E$16))</f>
        <v/>
      </c>
      <c r="N7" s="38">
        <f>IF($B7="","",ROUNDDOWN(MIN(MAX(M7,'설정'!$E$12),'설정'!$E$11)*'설정'!$E$10,-1))</f>
        <v/>
      </c>
      <c r="O7" s="38">
        <f>IF($B7="","",ROUNDDOWN(M7*'설정'!$E$13,-1))</f>
        <v/>
      </c>
      <c r="P7" s="38">
        <f>IF($B7="","",ROUNDDOWN(O7*'설정'!$E$14,-1))</f>
        <v/>
      </c>
      <c r="Q7" s="38">
        <f>IF($B7="","",ROUNDDOWN(M7*'설정'!$E$15,-1))</f>
        <v/>
      </c>
      <c r="R7" s="36" t="n">
        <v>31960</v>
      </c>
      <c r="S7" s="38">
        <f>IF($B7="","",ROUNDDOWN(N(R7)*0.1,-1))</f>
        <v/>
      </c>
      <c r="T7" s="36" t="n"/>
      <c r="U7" s="39">
        <f>IF($B7="","",SUM(N7:T7))</f>
        <v/>
      </c>
      <c r="V7" s="40">
        <f>IF($B7="","",L7-U7)</f>
        <v/>
      </c>
      <c r="W7" s="41" t="n">
        <v>21</v>
      </c>
      <c r="X7" s="42" t="n">
        <v>168</v>
      </c>
      <c r="Y7" s="42" t="n">
        <v>0</v>
      </c>
      <c r="Z7" s="42" t="n">
        <v>0</v>
      </c>
      <c r="AA7" s="42" t="n">
        <v>0</v>
      </c>
      <c r="AB7" s="36" t="n">
        <v>12919</v>
      </c>
    </row>
    <row r="8">
      <c r="A8" s="34" t="n">
        <v>3</v>
      </c>
      <c r="B8" s="35" t="n"/>
      <c r="C8" s="35" t="n"/>
      <c r="D8" s="35" t="n"/>
      <c r="E8" s="36" t="n"/>
      <c r="F8" s="36" t="n"/>
      <c r="G8" s="36" t="n"/>
      <c r="H8" s="36" t="n"/>
      <c r="I8" s="36" t="n"/>
      <c r="J8" s="36" t="n"/>
      <c r="K8" s="36" t="n"/>
      <c r="L8" s="37">
        <f>IF($B8="","",SUM(E8:K8))</f>
        <v/>
      </c>
      <c r="M8" s="38">
        <f>IF($B8="","",L8-MIN(N(J8),'설정'!$E$16))</f>
        <v/>
      </c>
      <c r="N8" s="38">
        <f>IF($B8="","",ROUNDDOWN(MIN(MAX(M8,'설정'!$E$12),'설정'!$E$11)*'설정'!$E$10,-1))</f>
        <v/>
      </c>
      <c r="O8" s="38">
        <f>IF($B8="","",ROUNDDOWN(M8*'설정'!$E$13,-1))</f>
        <v/>
      </c>
      <c r="P8" s="38">
        <f>IF($B8="","",ROUNDDOWN(O8*'설정'!$E$14,-1))</f>
        <v/>
      </c>
      <c r="Q8" s="38">
        <f>IF($B8="","",ROUNDDOWN(M8*'설정'!$E$15,-1))</f>
        <v/>
      </c>
      <c r="R8" s="36" t="n"/>
      <c r="S8" s="38">
        <f>IF($B8="","",ROUNDDOWN(N(R8)*0.1,-1))</f>
        <v/>
      </c>
      <c r="T8" s="36" t="n"/>
      <c r="U8" s="39">
        <f>IF($B8="","",SUM(N8:T8))</f>
        <v/>
      </c>
      <c r="V8" s="40">
        <f>IF($B8="","",L8-U8)</f>
        <v/>
      </c>
      <c r="W8" s="41" t="n"/>
      <c r="X8" s="42" t="n"/>
      <c r="Y8" s="42" t="n"/>
      <c r="Z8" s="42" t="n"/>
      <c r="AA8" s="42" t="n"/>
      <c r="AB8" s="36" t="n"/>
    </row>
    <row r="9">
      <c r="A9" s="34" t="n">
        <v>4</v>
      </c>
      <c r="B9" s="35" t="n"/>
      <c r="C9" s="35" t="n"/>
      <c r="D9" s="35" t="n"/>
      <c r="E9" s="36" t="n"/>
      <c r="F9" s="36" t="n"/>
      <c r="G9" s="36" t="n"/>
      <c r="H9" s="36" t="n"/>
      <c r="I9" s="36" t="n"/>
      <c r="J9" s="36" t="n"/>
      <c r="K9" s="36" t="n"/>
      <c r="L9" s="37">
        <f>IF($B9="","",SUM(E9:K9))</f>
        <v/>
      </c>
      <c r="M9" s="38">
        <f>IF($B9="","",L9-MIN(N(J9),'설정'!$E$16))</f>
        <v/>
      </c>
      <c r="N9" s="38">
        <f>IF($B9="","",ROUNDDOWN(MIN(MAX(M9,'설정'!$E$12),'설정'!$E$11)*'설정'!$E$10,-1))</f>
        <v/>
      </c>
      <c r="O9" s="38">
        <f>IF($B9="","",ROUNDDOWN(M9*'설정'!$E$13,-1))</f>
        <v/>
      </c>
      <c r="P9" s="38">
        <f>IF($B9="","",ROUNDDOWN(O9*'설정'!$E$14,-1))</f>
        <v/>
      </c>
      <c r="Q9" s="38">
        <f>IF($B9="","",ROUNDDOWN(M9*'설정'!$E$15,-1))</f>
        <v/>
      </c>
      <c r="R9" s="36" t="n"/>
      <c r="S9" s="38">
        <f>IF($B9="","",ROUNDDOWN(N(R9)*0.1,-1))</f>
        <v/>
      </c>
      <c r="T9" s="36" t="n"/>
      <c r="U9" s="39">
        <f>IF($B9="","",SUM(N9:T9))</f>
        <v/>
      </c>
      <c r="V9" s="40">
        <f>IF($B9="","",L9-U9)</f>
        <v/>
      </c>
      <c r="W9" s="41" t="n"/>
      <c r="X9" s="42" t="n"/>
      <c r="Y9" s="42" t="n"/>
      <c r="Z9" s="42" t="n"/>
      <c r="AA9" s="42" t="n"/>
      <c r="AB9" s="36" t="n"/>
    </row>
    <row r="10">
      <c r="A10" s="34" t="n">
        <v>5</v>
      </c>
      <c r="B10" s="35" t="n"/>
      <c r="C10" s="35" t="n"/>
      <c r="D10" s="35" t="n"/>
      <c r="E10" s="36" t="n"/>
      <c r="F10" s="36" t="n"/>
      <c r="G10" s="36" t="n"/>
      <c r="H10" s="36" t="n"/>
      <c r="I10" s="36" t="n"/>
      <c r="J10" s="36" t="n"/>
      <c r="K10" s="36" t="n"/>
      <c r="L10" s="37">
        <f>IF($B10="","",SUM(E10:K10))</f>
        <v/>
      </c>
      <c r="M10" s="38">
        <f>IF($B10="","",L10-MIN(N(J10),'설정'!$E$16))</f>
        <v/>
      </c>
      <c r="N10" s="38">
        <f>IF($B10="","",ROUNDDOWN(MIN(MAX(M10,'설정'!$E$12),'설정'!$E$11)*'설정'!$E$10,-1))</f>
        <v/>
      </c>
      <c r="O10" s="38">
        <f>IF($B10="","",ROUNDDOWN(M10*'설정'!$E$13,-1))</f>
        <v/>
      </c>
      <c r="P10" s="38">
        <f>IF($B10="","",ROUNDDOWN(O10*'설정'!$E$14,-1))</f>
        <v/>
      </c>
      <c r="Q10" s="38">
        <f>IF($B10="","",ROUNDDOWN(M10*'설정'!$E$15,-1))</f>
        <v/>
      </c>
      <c r="R10" s="36" t="n"/>
      <c r="S10" s="38">
        <f>IF($B10="","",ROUNDDOWN(N(R10)*0.1,-1))</f>
        <v/>
      </c>
      <c r="T10" s="36" t="n"/>
      <c r="U10" s="39">
        <f>IF($B10="","",SUM(N10:T10))</f>
        <v/>
      </c>
      <c r="V10" s="40">
        <f>IF($B10="","",L10-U10)</f>
        <v/>
      </c>
      <c r="W10" s="41" t="n"/>
      <c r="X10" s="42" t="n"/>
      <c r="Y10" s="42" t="n"/>
      <c r="Z10" s="42" t="n"/>
      <c r="AA10" s="42" t="n"/>
      <c r="AB10" s="36" t="n"/>
    </row>
    <row r="11">
      <c r="A11" s="34" t="n">
        <v>6</v>
      </c>
      <c r="B11" s="35" t="n"/>
      <c r="C11" s="35" t="n"/>
      <c r="D11" s="35" t="n"/>
      <c r="E11" s="36" t="n"/>
      <c r="F11" s="36" t="n"/>
      <c r="G11" s="36" t="n"/>
      <c r="H11" s="36" t="n"/>
      <c r="I11" s="36" t="n"/>
      <c r="J11" s="36" t="n"/>
      <c r="K11" s="36" t="n"/>
      <c r="L11" s="37">
        <f>IF($B11="","",SUM(E11:K11))</f>
        <v/>
      </c>
      <c r="M11" s="38">
        <f>IF($B11="","",L11-MIN(N(J11),'설정'!$E$16))</f>
        <v/>
      </c>
      <c r="N11" s="38">
        <f>IF($B11="","",ROUNDDOWN(MIN(MAX(M11,'설정'!$E$12),'설정'!$E$11)*'설정'!$E$10,-1))</f>
        <v/>
      </c>
      <c r="O11" s="38">
        <f>IF($B11="","",ROUNDDOWN(M11*'설정'!$E$13,-1))</f>
        <v/>
      </c>
      <c r="P11" s="38">
        <f>IF($B11="","",ROUNDDOWN(O11*'설정'!$E$14,-1))</f>
        <v/>
      </c>
      <c r="Q11" s="38">
        <f>IF($B11="","",ROUNDDOWN(M11*'설정'!$E$15,-1))</f>
        <v/>
      </c>
      <c r="R11" s="36" t="n"/>
      <c r="S11" s="38">
        <f>IF($B11="","",ROUNDDOWN(N(R11)*0.1,-1))</f>
        <v/>
      </c>
      <c r="T11" s="36" t="n"/>
      <c r="U11" s="39">
        <f>IF($B11="","",SUM(N11:T11))</f>
        <v/>
      </c>
      <c r="V11" s="40">
        <f>IF($B11="","",L11-U11)</f>
        <v/>
      </c>
      <c r="W11" s="41" t="n"/>
      <c r="X11" s="42" t="n"/>
      <c r="Y11" s="42" t="n"/>
      <c r="Z11" s="42" t="n"/>
      <c r="AA11" s="42" t="n"/>
      <c r="AB11" s="36" t="n"/>
    </row>
    <row r="12">
      <c r="A12" s="34" t="n">
        <v>7</v>
      </c>
      <c r="B12" s="35" t="n"/>
      <c r="C12" s="35" t="n"/>
      <c r="D12" s="35" t="n"/>
      <c r="E12" s="36" t="n"/>
      <c r="F12" s="36" t="n"/>
      <c r="G12" s="36" t="n"/>
      <c r="H12" s="36" t="n"/>
      <c r="I12" s="36" t="n"/>
      <c r="J12" s="36" t="n"/>
      <c r="K12" s="36" t="n"/>
      <c r="L12" s="37">
        <f>IF($B12="","",SUM(E12:K12))</f>
        <v/>
      </c>
      <c r="M12" s="38">
        <f>IF($B12="","",L12-MIN(N(J12),'설정'!$E$16))</f>
        <v/>
      </c>
      <c r="N12" s="38">
        <f>IF($B12="","",ROUNDDOWN(MIN(MAX(M12,'설정'!$E$12),'설정'!$E$11)*'설정'!$E$10,-1))</f>
        <v/>
      </c>
      <c r="O12" s="38">
        <f>IF($B12="","",ROUNDDOWN(M12*'설정'!$E$13,-1))</f>
        <v/>
      </c>
      <c r="P12" s="38">
        <f>IF($B12="","",ROUNDDOWN(O12*'설정'!$E$14,-1))</f>
        <v/>
      </c>
      <c r="Q12" s="38">
        <f>IF($B12="","",ROUNDDOWN(M12*'설정'!$E$15,-1))</f>
        <v/>
      </c>
      <c r="R12" s="36" t="n"/>
      <c r="S12" s="38">
        <f>IF($B12="","",ROUNDDOWN(N(R12)*0.1,-1))</f>
        <v/>
      </c>
      <c r="T12" s="36" t="n"/>
      <c r="U12" s="39">
        <f>IF($B12="","",SUM(N12:T12))</f>
        <v/>
      </c>
      <c r="V12" s="40">
        <f>IF($B12="","",L12-U12)</f>
        <v/>
      </c>
      <c r="W12" s="41" t="n"/>
      <c r="X12" s="42" t="n"/>
      <c r="Y12" s="42" t="n"/>
      <c r="Z12" s="42" t="n"/>
      <c r="AA12" s="42" t="n"/>
      <c r="AB12" s="36" t="n"/>
    </row>
    <row r="13">
      <c r="A13" s="34" t="n">
        <v>8</v>
      </c>
      <c r="B13" s="35" t="n"/>
      <c r="C13" s="35" t="n"/>
      <c r="D13" s="35" t="n"/>
      <c r="E13" s="36" t="n"/>
      <c r="F13" s="36" t="n"/>
      <c r="G13" s="36" t="n"/>
      <c r="H13" s="36" t="n"/>
      <c r="I13" s="36" t="n"/>
      <c r="J13" s="36" t="n"/>
      <c r="K13" s="36" t="n"/>
      <c r="L13" s="37">
        <f>IF($B13="","",SUM(E13:K13))</f>
        <v/>
      </c>
      <c r="M13" s="38">
        <f>IF($B13="","",L13-MIN(N(J13),'설정'!$E$16))</f>
        <v/>
      </c>
      <c r="N13" s="38">
        <f>IF($B13="","",ROUNDDOWN(MIN(MAX(M13,'설정'!$E$12),'설정'!$E$11)*'설정'!$E$10,-1))</f>
        <v/>
      </c>
      <c r="O13" s="38">
        <f>IF($B13="","",ROUNDDOWN(M13*'설정'!$E$13,-1))</f>
        <v/>
      </c>
      <c r="P13" s="38">
        <f>IF($B13="","",ROUNDDOWN(O13*'설정'!$E$14,-1))</f>
        <v/>
      </c>
      <c r="Q13" s="38">
        <f>IF($B13="","",ROUNDDOWN(M13*'설정'!$E$15,-1))</f>
        <v/>
      </c>
      <c r="R13" s="36" t="n"/>
      <c r="S13" s="38">
        <f>IF($B13="","",ROUNDDOWN(N(R13)*0.1,-1))</f>
        <v/>
      </c>
      <c r="T13" s="36" t="n"/>
      <c r="U13" s="39">
        <f>IF($B13="","",SUM(N13:T13))</f>
        <v/>
      </c>
      <c r="V13" s="40">
        <f>IF($B13="","",L13-U13)</f>
        <v/>
      </c>
      <c r="W13" s="41" t="n"/>
      <c r="X13" s="42" t="n"/>
      <c r="Y13" s="42" t="n"/>
      <c r="Z13" s="42" t="n"/>
      <c r="AA13" s="42" t="n"/>
      <c r="AB13" s="36" t="n"/>
    </row>
    <row r="14">
      <c r="A14" s="34" t="n">
        <v>9</v>
      </c>
      <c r="B14" s="35" t="n"/>
      <c r="C14" s="35" t="n"/>
      <c r="D14" s="35" t="n"/>
      <c r="E14" s="36" t="n"/>
      <c r="F14" s="36" t="n"/>
      <c r="G14" s="36" t="n"/>
      <c r="H14" s="36" t="n"/>
      <c r="I14" s="36" t="n"/>
      <c r="J14" s="36" t="n"/>
      <c r="K14" s="36" t="n"/>
      <c r="L14" s="37">
        <f>IF($B14="","",SUM(E14:K14))</f>
        <v/>
      </c>
      <c r="M14" s="38">
        <f>IF($B14="","",L14-MIN(N(J14),'설정'!$E$16))</f>
        <v/>
      </c>
      <c r="N14" s="38">
        <f>IF($B14="","",ROUNDDOWN(MIN(MAX(M14,'설정'!$E$12),'설정'!$E$11)*'설정'!$E$10,-1))</f>
        <v/>
      </c>
      <c r="O14" s="38">
        <f>IF($B14="","",ROUNDDOWN(M14*'설정'!$E$13,-1))</f>
        <v/>
      </c>
      <c r="P14" s="38">
        <f>IF($B14="","",ROUNDDOWN(O14*'설정'!$E$14,-1))</f>
        <v/>
      </c>
      <c r="Q14" s="38">
        <f>IF($B14="","",ROUNDDOWN(M14*'설정'!$E$15,-1))</f>
        <v/>
      </c>
      <c r="R14" s="36" t="n"/>
      <c r="S14" s="38">
        <f>IF($B14="","",ROUNDDOWN(N(R14)*0.1,-1))</f>
        <v/>
      </c>
      <c r="T14" s="36" t="n"/>
      <c r="U14" s="39">
        <f>IF($B14="","",SUM(N14:T14))</f>
        <v/>
      </c>
      <c r="V14" s="40">
        <f>IF($B14="","",L14-U14)</f>
        <v/>
      </c>
      <c r="W14" s="41" t="n"/>
      <c r="X14" s="42" t="n"/>
      <c r="Y14" s="42" t="n"/>
      <c r="Z14" s="42" t="n"/>
      <c r="AA14" s="42" t="n"/>
      <c r="AB14" s="36" t="n"/>
    </row>
    <row r="15">
      <c r="A15" s="34" t="n">
        <v>10</v>
      </c>
      <c r="B15" s="35" t="n"/>
      <c r="C15" s="35" t="n"/>
      <c r="D15" s="35" t="n"/>
      <c r="E15" s="36" t="n"/>
      <c r="F15" s="36" t="n"/>
      <c r="G15" s="36" t="n"/>
      <c r="H15" s="36" t="n"/>
      <c r="I15" s="36" t="n"/>
      <c r="J15" s="36" t="n"/>
      <c r="K15" s="36" t="n"/>
      <c r="L15" s="37">
        <f>IF($B15="","",SUM(E15:K15))</f>
        <v/>
      </c>
      <c r="M15" s="38">
        <f>IF($B15="","",L15-MIN(N(J15),'설정'!$E$16))</f>
        <v/>
      </c>
      <c r="N15" s="38">
        <f>IF($B15="","",ROUNDDOWN(MIN(MAX(M15,'설정'!$E$12),'설정'!$E$11)*'설정'!$E$10,-1))</f>
        <v/>
      </c>
      <c r="O15" s="38">
        <f>IF($B15="","",ROUNDDOWN(M15*'설정'!$E$13,-1))</f>
        <v/>
      </c>
      <c r="P15" s="38">
        <f>IF($B15="","",ROUNDDOWN(O15*'설정'!$E$14,-1))</f>
        <v/>
      </c>
      <c r="Q15" s="38">
        <f>IF($B15="","",ROUNDDOWN(M15*'설정'!$E$15,-1))</f>
        <v/>
      </c>
      <c r="R15" s="36" t="n"/>
      <c r="S15" s="38">
        <f>IF($B15="","",ROUNDDOWN(N(R15)*0.1,-1))</f>
        <v/>
      </c>
      <c r="T15" s="36" t="n"/>
      <c r="U15" s="39">
        <f>IF($B15="","",SUM(N15:T15))</f>
        <v/>
      </c>
      <c r="V15" s="40">
        <f>IF($B15="","",L15-U15)</f>
        <v/>
      </c>
      <c r="W15" s="41" t="n"/>
      <c r="X15" s="42" t="n"/>
      <c r="Y15" s="42" t="n"/>
      <c r="Z15" s="42" t="n"/>
      <c r="AA15" s="42" t="n"/>
      <c r="AB15" s="36" t="n"/>
    </row>
    <row r="16">
      <c r="A16" s="34" t="n">
        <v>11</v>
      </c>
      <c r="B16" s="35" t="n"/>
      <c r="C16" s="35" t="n"/>
      <c r="D16" s="35" t="n"/>
      <c r="E16" s="36" t="n"/>
      <c r="F16" s="36" t="n"/>
      <c r="G16" s="36" t="n"/>
      <c r="H16" s="36" t="n"/>
      <c r="I16" s="36" t="n"/>
      <c r="J16" s="36" t="n"/>
      <c r="K16" s="36" t="n"/>
      <c r="L16" s="37">
        <f>IF($B16="","",SUM(E16:K16))</f>
        <v/>
      </c>
      <c r="M16" s="38">
        <f>IF($B16="","",L16-MIN(N(J16),'설정'!$E$16))</f>
        <v/>
      </c>
      <c r="N16" s="38">
        <f>IF($B16="","",ROUNDDOWN(MIN(MAX(M16,'설정'!$E$12),'설정'!$E$11)*'설정'!$E$10,-1))</f>
        <v/>
      </c>
      <c r="O16" s="38">
        <f>IF($B16="","",ROUNDDOWN(M16*'설정'!$E$13,-1))</f>
        <v/>
      </c>
      <c r="P16" s="38">
        <f>IF($B16="","",ROUNDDOWN(O16*'설정'!$E$14,-1))</f>
        <v/>
      </c>
      <c r="Q16" s="38">
        <f>IF($B16="","",ROUNDDOWN(M16*'설정'!$E$15,-1))</f>
        <v/>
      </c>
      <c r="R16" s="36" t="n"/>
      <c r="S16" s="38">
        <f>IF($B16="","",ROUNDDOWN(N(R16)*0.1,-1))</f>
        <v/>
      </c>
      <c r="T16" s="36" t="n"/>
      <c r="U16" s="39">
        <f>IF($B16="","",SUM(N16:T16))</f>
        <v/>
      </c>
      <c r="V16" s="40">
        <f>IF($B16="","",L16-U16)</f>
        <v/>
      </c>
      <c r="W16" s="41" t="n"/>
      <c r="X16" s="42" t="n"/>
      <c r="Y16" s="42" t="n"/>
      <c r="Z16" s="42" t="n"/>
      <c r="AA16" s="42" t="n"/>
      <c r="AB16" s="36" t="n"/>
    </row>
    <row r="17">
      <c r="A17" s="34" t="n">
        <v>12</v>
      </c>
      <c r="B17" s="35" t="n"/>
      <c r="C17" s="35" t="n"/>
      <c r="D17" s="35" t="n"/>
      <c r="E17" s="36" t="n"/>
      <c r="F17" s="36" t="n"/>
      <c r="G17" s="36" t="n"/>
      <c r="H17" s="36" t="n"/>
      <c r="I17" s="36" t="n"/>
      <c r="J17" s="36" t="n"/>
      <c r="K17" s="36" t="n"/>
      <c r="L17" s="37">
        <f>IF($B17="","",SUM(E17:K17))</f>
        <v/>
      </c>
      <c r="M17" s="38">
        <f>IF($B17="","",L17-MIN(N(J17),'설정'!$E$16))</f>
        <v/>
      </c>
      <c r="N17" s="38">
        <f>IF($B17="","",ROUNDDOWN(MIN(MAX(M17,'설정'!$E$12),'설정'!$E$11)*'설정'!$E$10,-1))</f>
        <v/>
      </c>
      <c r="O17" s="38">
        <f>IF($B17="","",ROUNDDOWN(M17*'설정'!$E$13,-1))</f>
        <v/>
      </c>
      <c r="P17" s="38">
        <f>IF($B17="","",ROUNDDOWN(O17*'설정'!$E$14,-1))</f>
        <v/>
      </c>
      <c r="Q17" s="38">
        <f>IF($B17="","",ROUNDDOWN(M17*'설정'!$E$15,-1))</f>
        <v/>
      </c>
      <c r="R17" s="36" t="n"/>
      <c r="S17" s="38">
        <f>IF($B17="","",ROUNDDOWN(N(R17)*0.1,-1))</f>
        <v/>
      </c>
      <c r="T17" s="36" t="n"/>
      <c r="U17" s="39">
        <f>IF($B17="","",SUM(N17:T17))</f>
        <v/>
      </c>
      <c r="V17" s="40">
        <f>IF($B17="","",L17-U17)</f>
        <v/>
      </c>
      <c r="W17" s="41" t="n"/>
      <c r="X17" s="42" t="n"/>
      <c r="Y17" s="42" t="n"/>
      <c r="Z17" s="42" t="n"/>
      <c r="AA17" s="42" t="n"/>
      <c r="AB17" s="36" t="n"/>
    </row>
    <row r="18">
      <c r="A18" s="34" t="n">
        <v>13</v>
      </c>
      <c r="B18" s="35" t="n"/>
      <c r="C18" s="35" t="n"/>
      <c r="D18" s="35" t="n"/>
      <c r="E18" s="36" t="n"/>
      <c r="F18" s="36" t="n"/>
      <c r="G18" s="36" t="n"/>
      <c r="H18" s="36" t="n"/>
      <c r="I18" s="36" t="n"/>
      <c r="J18" s="36" t="n"/>
      <c r="K18" s="36" t="n"/>
      <c r="L18" s="37">
        <f>IF($B18="","",SUM(E18:K18))</f>
        <v/>
      </c>
      <c r="M18" s="38">
        <f>IF($B18="","",L18-MIN(N(J18),'설정'!$E$16))</f>
        <v/>
      </c>
      <c r="N18" s="38">
        <f>IF($B18="","",ROUNDDOWN(MIN(MAX(M18,'설정'!$E$12),'설정'!$E$11)*'설정'!$E$10,-1))</f>
        <v/>
      </c>
      <c r="O18" s="38">
        <f>IF($B18="","",ROUNDDOWN(M18*'설정'!$E$13,-1))</f>
        <v/>
      </c>
      <c r="P18" s="38">
        <f>IF($B18="","",ROUNDDOWN(O18*'설정'!$E$14,-1))</f>
        <v/>
      </c>
      <c r="Q18" s="38">
        <f>IF($B18="","",ROUNDDOWN(M18*'설정'!$E$15,-1))</f>
        <v/>
      </c>
      <c r="R18" s="36" t="n"/>
      <c r="S18" s="38">
        <f>IF($B18="","",ROUNDDOWN(N(R18)*0.1,-1))</f>
        <v/>
      </c>
      <c r="T18" s="36" t="n"/>
      <c r="U18" s="39">
        <f>IF($B18="","",SUM(N18:T18))</f>
        <v/>
      </c>
      <c r="V18" s="40">
        <f>IF($B18="","",L18-U18)</f>
        <v/>
      </c>
      <c r="W18" s="41" t="n"/>
      <c r="X18" s="42" t="n"/>
      <c r="Y18" s="42" t="n"/>
      <c r="Z18" s="42" t="n"/>
      <c r="AA18" s="42" t="n"/>
      <c r="AB18" s="36" t="n"/>
    </row>
    <row r="19">
      <c r="A19" s="34" t="n">
        <v>14</v>
      </c>
      <c r="B19" s="35" t="n"/>
      <c r="C19" s="35" t="n"/>
      <c r="D19" s="35" t="n"/>
      <c r="E19" s="36" t="n"/>
      <c r="F19" s="36" t="n"/>
      <c r="G19" s="36" t="n"/>
      <c r="H19" s="36" t="n"/>
      <c r="I19" s="36" t="n"/>
      <c r="J19" s="36" t="n"/>
      <c r="K19" s="36" t="n"/>
      <c r="L19" s="37">
        <f>IF($B19="","",SUM(E19:K19))</f>
        <v/>
      </c>
      <c r="M19" s="38">
        <f>IF($B19="","",L19-MIN(N(J19),'설정'!$E$16))</f>
        <v/>
      </c>
      <c r="N19" s="38">
        <f>IF($B19="","",ROUNDDOWN(MIN(MAX(M19,'설정'!$E$12),'설정'!$E$11)*'설정'!$E$10,-1))</f>
        <v/>
      </c>
      <c r="O19" s="38">
        <f>IF($B19="","",ROUNDDOWN(M19*'설정'!$E$13,-1))</f>
        <v/>
      </c>
      <c r="P19" s="38">
        <f>IF($B19="","",ROUNDDOWN(O19*'설정'!$E$14,-1))</f>
        <v/>
      </c>
      <c r="Q19" s="38">
        <f>IF($B19="","",ROUNDDOWN(M19*'설정'!$E$15,-1))</f>
        <v/>
      </c>
      <c r="R19" s="36" t="n"/>
      <c r="S19" s="38">
        <f>IF($B19="","",ROUNDDOWN(N(R19)*0.1,-1))</f>
        <v/>
      </c>
      <c r="T19" s="36" t="n"/>
      <c r="U19" s="39">
        <f>IF($B19="","",SUM(N19:T19))</f>
        <v/>
      </c>
      <c r="V19" s="40">
        <f>IF($B19="","",L19-U19)</f>
        <v/>
      </c>
      <c r="W19" s="41" t="n"/>
      <c r="X19" s="42" t="n"/>
      <c r="Y19" s="42" t="n"/>
      <c r="Z19" s="42" t="n"/>
      <c r="AA19" s="42" t="n"/>
      <c r="AB19" s="36" t="n"/>
    </row>
    <row r="20">
      <c r="A20" s="34" t="n">
        <v>15</v>
      </c>
      <c r="B20" s="35" t="n"/>
      <c r="C20" s="35" t="n"/>
      <c r="D20" s="35" t="n"/>
      <c r="E20" s="36" t="n"/>
      <c r="F20" s="36" t="n"/>
      <c r="G20" s="36" t="n"/>
      <c r="H20" s="36" t="n"/>
      <c r="I20" s="36" t="n"/>
      <c r="J20" s="36" t="n"/>
      <c r="K20" s="36" t="n"/>
      <c r="L20" s="37">
        <f>IF($B20="","",SUM(E20:K20))</f>
        <v/>
      </c>
      <c r="M20" s="38">
        <f>IF($B20="","",L20-MIN(N(J20),'설정'!$E$16))</f>
        <v/>
      </c>
      <c r="N20" s="38">
        <f>IF($B20="","",ROUNDDOWN(MIN(MAX(M20,'설정'!$E$12),'설정'!$E$11)*'설정'!$E$10,-1))</f>
        <v/>
      </c>
      <c r="O20" s="38">
        <f>IF($B20="","",ROUNDDOWN(M20*'설정'!$E$13,-1))</f>
        <v/>
      </c>
      <c r="P20" s="38">
        <f>IF($B20="","",ROUNDDOWN(O20*'설정'!$E$14,-1))</f>
        <v/>
      </c>
      <c r="Q20" s="38">
        <f>IF($B20="","",ROUNDDOWN(M20*'설정'!$E$15,-1))</f>
        <v/>
      </c>
      <c r="R20" s="36" t="n"/>
      <c r="S20" s="38">
        <f>IF($B20="","",ROUNDDOWN(N(R20)*0.1,-1))</f>
        <v/>
      </c>
      <c r="T20" s="36" t="n"/>
      <c r="U20" s="39">
        <f>IF($B20="","",SUM(N20:T20))</f>
        <v/>
      </c>
      <c r="V20" s="40">
        <f>IF($B20="","",L20-U20)</f>
        <v/>
      </c>
      <c r="W20" s="41" t="n"/>
      <c r="X20" s="42" t="n"/>
      <c r="Y20" s="42" t="n"/>
      <c r="Z20" s="42" t="n"/>
      <c r="AA20" s="42" t="n"/>
      <c r="AB20" s="36" t="n"/>
    </row>
    <row r="21">
      <c r="A21" s="34" t="n">
        <v>16</v>
      </c>
      <c r="B21" s="35" t="n"/>
      <c r="C21" s="35" t="n"/>
      <c r="D21" s="35" t="n"/>
      <c r="E21" s="36" t="n"/>
      <c r="F21" s="36" t="n"/>
      <c r="G21" s="36" t="n"/>
      <c r="H21" s="36" t="n"/>
      <c r="I21" s="36" t="n"/>
      <c r="J21" s="36" t="n"/>
      <c r="K21" s="36" t="n"/>
      <c r="L21" s="37">
        <f>IF($B21="","",SUM(E21:K21))</f>
        <v/>
      </c>
      <c r="M21" s="38">
        <f>IF($B21="","",L21-MIN(N(J21),'설정'!$E$16))</f>
        <v/>
      </c>
      <c r="N21" s="38">
        <f>IF($B21="","",ROUNDDOWN(MIN(MAX(M21,'설정'!$E$12),'설정'!$E$11)*'설정'!$E$10,-1))</f>
        <v/>
      </c>
      <c r="O21" s="38">
        <f>IF($B21="","",ROUNDDOWN(M21*'설정'!$E$13,-1))</f>
        <v/>
      </c>
      <c r="P21" s="38">
        <f>IF($B21="","",ROUNDDOWN(O21*'설정'!$E$14,-1))</f>
        <v/>
      </c>
      <c r="Q21" s="38">
        <f>IF($B21="","",ROUNDDOWN(M21*'설정'!$E$15,-1))</f>
        <v/>
      </c>
      <c r="R21" s="36" t="n"/>
      <c r="S21" s="38">
        <f>IF($B21="","",ROUNDDOWN(N(R21)*0.1,-1))</f>
        <v/>
      </c>
      <c r="T21" s="36" t="n"/>
      <c r="U21" s="39">
        <f>IF($B21="","",SUM(N21:T21))</f>
        <v/>
      </c>
      <c r="V21" s="40">
        <f>IF($B21="","",L21-U21)</f>
        <v/>
      </c>
      <c r="W21" s="41" t="n"/>
      <c r="X21" s="42" t="n"/>
      <c r="Y21" s="42" t="n"/>
      <c r="Z21" s="42" t="n"/>
      <c r="AA21" s="42" t="n"/>
      <c r="AB21" s="36" t="n"/>
    </row>
    <row r="22">
      <c r="A22" s="34" t="n">
        <v>17</v>
      </c>
      <c r="B22" s="35" t="n"/>
      <c r="C22" s="35" t="n"/>
      <c r="D22" s="35" t="n"/>
      <c r="E22" s="36" t="n"/>
      <c r="F22" s="36" t="n"/>
      <c r="G22" s="36" t="n"/>
      <c r="H22" s="36" t="n"/>
      <c r="I22" s="36" t="n"/>
      <c r="J22" s="36" t="n"/>
      <c r="K22" s="36" t="n"/>
      <c r="L22" s="37">
        <f>IF($B22="","",SUM(E22:K22))</f>
        <v/>
      </c>
      <c r="M22" s="38">
        <f>IF($B22="","",L22-MIN(N(J22),'설정'!$E$16))</f>
        <v/>
      </c>
      <c r="N22" s="38">
        <f>IF($B22="","",ROUNDDOWN(MIN(MAX(M22,'설정'!$E$12),'설정'!$E$11)*'설정'!$E$10,-1))</f>
        <v/>
      </c>
      <c r="O22" s="38">
        <f>IF($B22="","",ROUNDDOWN(M22*'설정'!$E$13,-1))</f>
        <v/>
      </c>
      <c r="P22" s="38">
        <f>IF($B22="","",ROUNDDOWN(O22*'설정'!$E$14,-1))</f>
        <v/>
      </c>
      <c r="Q22" s="38">
        <f>IF($B22="","",ROUNDDOWN(M22*'설정'!$E$15,-1))</f>
        <v/>
      </c>
      <c r="R22" s="36" t="n"/>
      <c r="S22" s="38">
        <f>IF($B22="","",ROUNDDOWN(N(R22)*0.1,-1))</f>
        <v/>
      </c>
      <c r="T22" s="36" t="n"/>
      <c r="U22" s="39">
        <f>IF($B22="","",SUM(N22:T22))</f>
        <v/>
      </c>
      <c r="V22" s="40">
        <f>IF($B22="","",L22-U22)</f>
        <v/>
      </c>
      <c r="W22" s="41" t="n"/>
      <c r="X22" s="42" t="n"/>
      <c r="Y22" s="42" t="n"/>
      <c r="Z22" s="42" t="n"/>
      <c r="AA22" s="42" t="n"/>
      <c r="AB22" s="36" t="n"/>
    </row>
    <row r="23">
      <c r="A23" s="34" t="n">
        <v>18</v>
      </c>
      <c r="B23" s="35" t="n"/>
      <c r="C23" s="35" t="n"/>
      <c r="D23" s="35" t="n"/>
      <c r="E23" s="36" t="n"/>
      <c r="F23" s="36" t="n"/>
      <c r="G23" s="36" t="n"/>
      <c r="H23" s="36" t="n"/>
      <c r="I23" s="36" t="n"/>
      <c r="J23" s="36" t="n"/>
      <c r="K23" s="36" t="n"/>
      <c r="L23" s="37">
        <f>IF($B23="","",SUM(E23:K23))</f>
        <v/>
      </c>
      <c r="M23" s="38">
        <f>IF($B23="","",L23-MIN(N(J23),'설정'!$E$16))</f>
        <v/>
      </c>
      <c r="N23" s="38">
        <f>IF($B23="","",ROUNDDOWN(MIN(MAX(M23,'설정'!$E$12),'설정'!$E$11)*'설정'!$E$10,-1))</f>
        <v/>
      </c>
      <c r="O23" s="38">
        <f>IF($B23="","",ROUNDDOWN(M23*'설정'!$E$13,-1))</f>
        <v/>
      </c>
      <c r="P23" s="38">
        <f>IF($B23="","",ROUNDDOWN(O23*'설정'!$E$14,-1))</f>
        <v/>
      </c>
      <c r="Q23" s="38">
        <f>IF($B23="","",ROUNDDOWN(M23*'설정'!$E$15,-1))</f>
        <v/>
      </c>
      <c r="R23" s="36" t="n"/>
      <c r="S23" s="38">
        <f>IF($B23="","",ROUNDDOWN(N(R23)*0.1,-1))</f>
        <v/>
      </c>
      <c r="T23" s="36" t="n"/>
      <c r="U23" s="39">
        <f>IF($B23="","",SUM(N23:T23))</f>
        <v/>
      </c>
      <c r="V23" s="40">
        <f>IF($B23="","",L23-U23)</f>
        <v/>
      </c>
      <c r="W23" s="41" t="n"/>
      <c r="X23" s="42" t="n"/>
      <c r="Y23" s="42" t="n"/>
      <c r="Z23" s="42" t="n"/>
      <c r="AA23" s="42" t="n"/>
      <c r="AB23" s="36" t="n"/>
    </row>
    <row r="24">
      <c r="A24" s="34" t="n">
        <v>19</v>
      </c>
      <c r="B24" s="35" t="n"/>
      <c r="C24" s="35" t="n"/>
      <c r="D24" s="35" t="n"/>
      <c r="E24" s="36" t="n"/>
      <c r="F24" s="36" t="n"/>
      <c r="G24" s="36" t="n"/>
      <c r="H24" s="36" t="n"/>
      <c r="I24" s="36" t="n"/>
      <c r="J24" s="36" t="n"/>
      <c r="K24" s="36" t="n"/>
      <c r="L24" s="37">
        <f>IF($B24="","",SUM(E24:K24))</f>
        <v/>
      </c>
      <c r="M24" s="38">
        <f>IF($B24="","",L24-MIN(N(J24),'설정'!$E$16))</f>
        <v/>
      </c>
      <c r="N24" s="38">
        <f>IF($B24="","",ROUNDDOWN(MIN(MAX(M24,'설정'!$E$12),'설정'!$E$11)*'설정'!$E$10,-1))</f>
        <v/>
      </c>
      <c r="O24" s="38">
        <f>IF($B24="","",ROUNDDOWN(M24*'설정'!$E$13,-1))</f>
        <v/>
      </c>
      <c r="P24" s="38">
        <f>IF($B24="","",ROUNDDOWN(O24*'설정'!$E$14,-1))</f>
        <v/>
      </c>
      <c r="Q24" s="38">
        <f>IF($B24="","",ROUNDDOWN(M24*'설정'!$E$15,-1))</f>
        <v/>
      </c>
      <c r="R24" s="36" t="n"/>
      <c r="S24" s="38">
        <f>IF($B24="","",ROUNDDOWN(N(R24)*0.1,-1))</f>
        <v/>
      </c>
      <c r="T24" s="36" t="n"/>
      <c r="U24" s="39">
        <f>IF($B24="","",SUM(N24:T24))</f>
        <v/>
      </c>
      <c r="V24" s="40">
        <f>IF($B24="","",L24-U24)</f>
        <v/>
      </c>
      <c r="W24" s="41" t="n"/>
      <c r="X24" s="42" t="n"/>
      <c r="Y24" s="42" t="n"/>
      <c r="Z24" s="42" t="n"/>
      <c r="AA24" s="42" t="n"/>
      <c r="AB24" s="36" t="n"/>
    </row>
    <row r="25">
      <c r="A25" s="34" t="n">
        <v>20</v>
      </c>
      <c r="B25" s="35" t="n"/>
      <c r="C25" s="35" t="n"/>
      <c r="D25" s="35" t="n"/>
      <c r="E25" s="36" t="n"/>
      <c r="F25" s="36" t="n"/>
      <c r="G25" s="36" t="n"/>
      <c r="H25" s="36" t="n"/>
      <c r="I25" s="36" t="n"/>
      <c r="J25" s="36" t="n"/>
      <c r="K25" s="36" t="n"/>
      <c r="L25" s="37">
        <f>IF($B25="","",SUM(E25:K25))</f>
        <v/>
      </c>
      <c r="M25" s="38">
        <f>IF($B25="","",L25-MIN(N(J25),'설정'!$E$16))</f>
        <v/>
      </c>
      <c r="N25" s="38">
        <f>IF($B25="","",ROUNDDOWN(MIN(MAX(M25,'설정'!$E$12),'설정'!$E$11)*'설정'!$E$10,-1))</f>
        <v/>
      </c>
      <c r="O25" s="38">
        <f>IF($B25="","",ROUNDDOWN(M25*'설정'!$E$13,-1))</f>
        <v/>
      </c>
      <c r="P25" s="38">
        <f>IF($B25="","",ROUNDDOWN(O25*'설정'!$E$14,-1))</f>
        <v/>
      </c>
      <c r="Q25" s="38">
        <f>IF($B25="","",ROUNDDOWN(M25*'설정'!$E$15,-1))</f>
        <v/>
      </c>
      <c r="R25" s="36" t="n"/>
      <c r="S25" s="38">
        <f>IF($B25="","",ROUNDDOWN(N(R25)*0.1,-1))</f>
        <v/>
      </c>
      <c r="T25" s="36" t="n"/>
      <c r="U25" s="39">
        <f>IF($B25="","",SUM(N25:T25))</f>
        <v/>
      </c>
      <c r="V25" s="40">
        <f>IF($B25="","",L25-U25)</f>
        <v/>
      </c>
      <c r="W25" s="41" t="n"/>
      <c r="X25" s="42" t="n"/>
      <c r="Y25" s="42" t="n"/>
      <c r="Z25" s="42" t="n"/>
      <c r="AA25" s="42" t="n"/>
      <c r="AB25" s="36" t="n"/>
    </row>
    <row r="26">
      <c r="A26" s="20" t="inlineStr">
        <is>
          <t>합계</t>
        </is>
      </c>
      <c r="B26" s="43" t="n"/>
      <c r="C26" s="43" t="n"/>
      <c r="D26" s="19" t="n"/>
      <c r="E26" s="44">
        <f>SUM(E6:E25)</f>
        <v/>
      </c>
      <c r="F26" s="44">
        <f>SUM(F6:F25)</f>
        <v/>
      </c>
      <c r="G26" s="44">
        <f>SUM(G6:G25)</f>
        <v/>
      </c>
      <c r="H26" s="44">
        <f>SUM(H6:H25)</f>
        <v/>
      </c>
      <c r="I26" s="44">
        <f>SUM(I6:I25)</f>
        <v/>
      </c>
      <c r="J26" s="44">
        <f>SUM(J6:J25)</f>
        <v/>
      </c>
      <c r="K26" s="44">
        <f>SUM(K6:K25)</f>
        <v/>
      </c>
      <c r="L26" s="44">
        <f>SUM(L6:L25)</f>
        <v/>
      </c>
      <c r="M26" s="44">
        <f>SUM(M6:M25)</f>
        <v/>
      </c>
      <c r="N26" s="44">
        <f>SUM(N6:N25)</f>
        <v/>
      </c>
      <c r="O26" s="44">
        <f>SUM(O6:O25)</f>
        <v/>
      </c>
      <c r="P26" s="44">
        <f>SUM(P6:P25)</f>
        <v/>
      </c>
      <c r="Q26" s="44">
        <f>SUM(Q6:Q25)</f>
        <v/>
      </c>
      <c r="R26" s="44">
        <f>SUM(R6:R25)</f>
        <v/>
      </c>
      <c r="S26" s="44">
        <f>SUM(S6:S25)</f>
        <v/>
      </c>
      <c r="T26" s="44">
        <f>SUM(T6:T25)</f>
        <v/>
      </c>
      <c r="U26" s="44">
        <f>SUM(U6:U25)</f>
        <v/>
      </c>
      <c r="V26" s="44">
        <f>SUM(V6:V25)</f>
        <v/>
      </c>
      <c r="W26" s="45" t="inlineStr"/>
      <c r="X26" s="45" t="inlineStr"/>
      <c r="Y26" s="45" t="inlineStr"/>
      <c r="Z26" s="45" t="inlineStr"/>
      <c r="AA26" s="45" t="inlineStr"/>
      <c r="AB26" s="45" t="inlineStr"/>
    </row>
    <row r="28">
      <c r="A28" s="14" t="inlineStr">
        <is>
          <t>※ 국민연금은 실제로는 전년도 소득으로 정한 "기준소득월액"에 부과됩니다. 공단에 신고된 기준소득월액이 다르면 국민연금 칸을 직접 수정하세요. 소득세(노란 칸)는 간이세액표로 조회해 입력합니다.</t>
        </is>
      </c>
    </row>
  </sheetData>
  <mergeCells count="3">
    <mergeCell ref="A2:AB2"/>
    <mergeCell ref="A1:AB1"/>
    <mergeCell ref="A26:D26"/>
  </mergeCells>
  <pageMargins left="0.4" right="0.4" top="0.5" bottom="0.6" header="0.5" footer="0.5"/>
  <pageSetup orientation="landscape" paperSize="9" fitToHeight="1" fitToWidth="1"/>
  <headerFooter>
    <oddHeader/>
    <oddFooter>&amp;C&amp;8 무료 엑셀 템플릿 · uglydolls.shop&amp;R&amp;8 &amp;P / &amp;N</oddFooter>
    <evenHeader/>
    <evenFooter/>
    <firstHeader/>
    <firstFooter/>
  </headerFooter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B1:G31"/>
  <sheetViews>
    <sheetView showGridLines="0" tabSelected="0" workbookViewId="0">
      <selection activeCell="A1" sqref="A1"/>
    </sheetView>
  </sheetViews>
  <sheetFormatPr baseColWidth="8" defaultRowHeight="15"/>
  <cols>
    <col width="2" customWidth="1" min="1" max="1"/>
    <col width="20" customWidth="1" min="2" max="2"/>
    <col width="16" customWidth="1" min="3" max="3"/>
    <col width="20" customWidth="1" min="4" max="4"/>
    <col width="16" customWidth="1" min="5" max="5"/>
    <col width="2" customWidth="1" min="6" max="6"/>
    <col width="4" customWidth="1" min="7" max="7"/>
  </cols>
  <sheetData>
    <row r="1" ht="40" customHeight="1">
      <c r="B1" s="46" t="inlineStr">
        <is>
          <t>임 금 명 세 서</t>
        </is>
      </c>
    </row>
    <row r="2">
      <c r="B2" s="47">
        <f>'설정'!C4&amp;"년 "&amp;'설정'!C5&amp;"월분"</f>
        <v/>
      </c>
    </row>
    <row r="4">
      <c r="B4" s="15" t="inlineStr">
        <is>
          <t>성명 선택 ▼</t>
        </is>
      </c>
      <c r="C4" s="48" t="inlineStr">
        <is>
          <t>김민수</t>
        </is>
      </c>
      <c r="D4" s="15" t="inlineStr">
        <is>
          <t>임금 지급일</t>
        </is>
      </c>
      <c r="E4" s="49">
        <f>'설정'!C6</f>
        <v/>
      </c>
      <c r="G4" s="50">
        <f>IFERROR(MATCH(C4,'급여대장'!$B$6:$B$25,0),"")</f>
        <v/>
      </c>
    </row>
    <row r="5">
      <c r="B5" s="15" t="inlineStr">
        <is>
          <t>부서</t>
        </is>
      </c>
      <c r="C5" s="51">
        <f>IF($G$4="","",INDEX('급여대장'!$C$6:$C$25,$G$4))</f>
        <v/>
      </c>
      <c r="D5" s="15" t="inlineStr">
        <is>
          <t>직위</t>
        </is>
      </c>
      <c r="E5" s="51">
        <f>IF($G$4="","",INDEX('급여대장'!$D$6:$D$25,$G$4))</f>
        <v/>
      </c>
    </row>
    <row r="7" ht="30" customHeight="1">
      <c r="B7" s="20" t="inlineStr">
        <is>
          <t>지급 항목</t>
        </is>
      </c>
      <c r="C7" s="20" t="inlineStr">
        <is>
          <t>금액(원)</t>
        </is>
      </c>
      <c r="D7" s="20" t="inlineStr">
        <is>
          <t>공제 항목</t>
        </is>
      </c>
      <c r="E7" s="20" t="inlineStr">
        <is>
          <t>금액(원)</t>
        </is>
      </c>
    </row>
    <row r="8">
      <c r="B8" s="52" t="inlineStr">
        <is>
          <t>기본급</t>
        </is>
      </c>
      <c r="C8" s="53">
        <f>IF($G$4="","",INDEX('급여대장'!$E$6:$E$25,$G$4))</f>
        <v/>
      </c>
      <c r="D8" s="52" t="inlineStr">
        <is>
          <t>국민연금</t>
        </is>
      </c>
      <c r="E8" s="53">
        <f>IF($G$4="","",INDEX('급여대장'!$N$6:$N$25,$G$4))</f>
        <v/>
      </c>
    </row>
    <row r="9">
      <c r="B9" s="52" t="inlineStr">
        <is>
          <t>연장근로수당</t>
        </is>
      </c>
      <c r="C9" s="53">
        <f>IF($G$4="","",INDEX('급여대장'!$F$6:$F$25,$G$4))</f>
        <v/>
      </c>
      <c r="D9" s="52" t="inlineStr">
        <is>
          <t>건강보험</t>
        </is>
      </c>
      <c r="E9" s="53">
        <f>IF($G$4="","",INDEX('급여대장'!$O$6:$O$25,$G$4))</f>
        <v/>
      </c>
    </row>
    <row r="10">
      <c r="B10" s="52" t="inlineStr">
        <is>
          <t>야간근로수당</t>
        </is>
      </c>
      <c r="C10" s="53">
        <f>IF($G$4="","",INDEX('급여대장'!$G$6:$G$25,$G$4))</f>
        <v/>
      </c>
      <c r="D10" s="52" t="inlineStr">
        <is>
          <t>장기요양보험</t>
        </is>
      </c>
      <c r="E10" s="53">
        <f>IF($G$4="","",INDEX('급여대장'!$P$6:$P$25,$G$4))</f>
        <v/>
      </c>
    </row>
    <row r="11">
      <c r="B11" s="52" t="inlineStr">
        <is>
          <t>휴일근로수당</t>
        </is>
      </c>
      <c r="C11" s="53">
        <f>IF($G$4="","",INDEX('급여대장'!$H$6:$H$25,$G$4))</f>
        <v/>
      </c>
      <c r="D11" s="52" t="inlineStr">
        <is>
          <t>고용보험</t>
        </is>
      </c>
      <c r="E11" s="53">
        <f>IF($G$4="","",INDEX('급여대장'!$Q$6:$Q$25,$G$4))</f>
        <v/>
      </c>
    </row>
    <row r="12">
      <c r="B12" s="52" t="inlineStr">
        <is>
          <t>상여금</t>
        </is>
      </c>
      <c r="C12" s="53">
        <f>IF($G$4="","",INDEX('급여대장'!$I$6:$I$25,$G$4))</f>
        <v/>
      </c>
      <c r="D12" s="52" t="inlineStr">
        <is>
          <t>소득세</t>
        </is>
      </c>
      <c r="E12" s="53">
        <f>IF($G$4="","",INDEX('급여대장'!$R$6:$R$25,$G$4))</f>
        <v/>
      </c>
    </row>
    <row r="13">
      <c r="B13" s="52" t="inlineStr">
        <is>
          <t>식대 (비과세)</t>
        </is>
      </c>
      <c r="C13" s="53">
        <f>IF($G$4="","",INDEX('급여대장'!$J$6:$J$25,$G$4))</f>
        <v/>
      </c>
      <c r="D13" s="52" t="inlineStr">
        <is>
          <t>지방소득세</t>
        </is>
      </c>
      <c r="E13" s="53">
        <f>IF($G$4="","",INDEX('급여대장'!$S$6:$S$25,$G$4))</f>
        <v/>
      </c>
    </row>
    <row r="14">
      <c r="B14" s="52" t="inlineStr">
        <is>
          <t>기타수당</t>
        </is>
      </c>
      <c r="C14" s="53">
        <f>IF($G$4="","",INDEX('급여대장'!$K$6:$K$25,$G$4))</f>
        <v/>
      </c>
      <c r="D14" s="52" t="inlineStr">
        <is>
          <t>기타공제</t>
        </is>
      </c>
      <c r="E14" s="53">
        <f>IF($G$4="","",INDEX('급여대장'!$T$6:$T$25,$G$4))</f>
        <v/>
      </c>
    </row>
    <row r="15">
      <c r="B15" s="31" t="inlineStr">
        <is>
          <t>지급 합계</t>
        </is>
      </c>
      <c r="C15" s="54">
        <f>IF($G$4="","",INDEX('급여대장'!$L$6:$L$25,$G$4))</f>
        <v/>
      </c>
      <c r="D15" s="55" t="inlineStr">
        <is>
          <t>공제 합계</t>
        </is>
      </c>
      <c r="E15" s="56">
        <f>IF($G$4="","",INDEX('급여대장'!$U$6:$U$25,$G$4))</f>
        <v/>
      </c>
    </row>
    <row r="17" ht="30" customHeight="1">
      <c r="B17" s="57" t="inlineStr">
        <is>
          <t>실 수 령 액</t>
        </is>
      </c>
      <c r="C17" s="58" t="n"/>
      <c r="D17" s="59">
        <f>IF($G$4="","",INDEX('급여대장'!$V$6:$V$25,$G$4))</f>
        <v/>
      </c>
      <c r="E17" s="60" t="n"/>
    </row>
    <row r="19" ht="30" customHeight="1">
      <c r="B19" s="20" t="inlineStr">
        <is>
          <t>근로일수</t>
        </is>
      </c>
      <c r="C19" s="20" t="inlineStr">
        <is>
          <t>총 근로시간</t>
        </is>
      </c>
      <c r="D19" s="20" t="inlineStr">
        <is>
          <t>연장 · 야간 · 휴일 근로시간</t>
        </is>
      </c>
      <c r="E19" s="20" t="inlineStr">
        <is>
          <t>통상시급</t>
        </is>
      </c>
    </row>
    <row r="20">
      <c r="B20" s="61">
        <f>IF($G$4="","",INDEX('급여대장'!$W$6:$W$25,$G$4))</f>
        <v/>
      </c>
      <c r="C20" s="62">
        <f>IF($G$4="","",INDEX('급여대장'!$X$6:$X$25,$G$4))</f>
        <v/>
      </c>
      <c r="D20" s="63">
        <f>IF($G$4="","",TEXT(INDEX('급여대장'!$Y$6:$Y$25,$G$4),"0.0")&amp;" · "&amp;TEXT(INDEX('급여대장'!$Z$6:$Z$25,$G$4),"0.0")&amp;" · "&amp;TEXT(INDEX('급여대장'!$AA$6:$AA$25,$G$4),"0.0")&amp;" 시간")</f>
        <v/>
      </c>
      <c r="E20" s="64">
        <f>IF($G$4="","",INDEX('급여대장'!$AB$6:$AB$25,$G$4))</f>
        <v/>
      </c>
    </row>
    <row r="22" ht="30" customHeight="1">
      <c r="B22" s="20" t="inlineStr">
        <is>
          <t>구분</t>
        </is>
      </c>
      <c r="C22" s="20" t="inlineStr">
        <is>
          <t>계산 방법</t>
        </is>
      </c>
      <c r="D22" s="43" t="n"/>
      <c r="E22" s="19" t="n"/>
    </row>
    <row r="23">
      <c r="B23" s="52" t="inlineStr">
        <is>
          <t>연장근로수당</t>
        </is>
      </c>
      <c r="C23" s="8">
        <f>IF($G$4="","","연장근로시간 "&amp;TEXT(INDEX('급여대장'!$Y$6:$Y$25,$G$4),"0.0")&amp;"시간 × 통상시급 "&amp;TEXT(INDEX('급여대장'!$AB$6:$AB$25,$G$4),"#,##0")&amp;"원 × 1.5")</f>
        <v/>
      </c>
    </row>
    <row r="24">
      <c r="B24" s="52" t="inlineStr">
        <is>
          <t>야간근로수당</t>
        </is>
      </c>
      <c r="C24" s="8">
        <f>IF($G$4="","","야간근로시간 "&amp;TEXT(INDEX('급여대장'!$Z$6:$Z$25,$G$4),"0.0")&amp;"시간 × 통상시급 "&amp;TEXT(INDEX('급여대장'!$AB$6:$AB$25,$G$4),"#,##0")&amp;"원 × 0.5")</f>
        <v/>
      </c>
    </row>
    <row r="25">
      <c r="B25" s="52" t="inlineStr">
        <is>
          <t>휴일근로수당</t>
        </is>
      </c>
      <c r="C25" s="8">
        <f>IF($G$4="","","휴일근로시간 "&amp;TEXT(INDEX('급여대장'!$AA$6:$AA$25,$G$4),"0.0")&amp;"시간 × 통상시급 "&amp;TEXT(INDEX('급여대장'!$AB$6:$AB$25,$G$4),"#,##0")&amp;"원 × 1.5")</f>
        <v/>
      </c>
    </row>
    <row r="26">
      <c r="B26" s="52" t="inlineStr">
        <is>
          <t>4대보험</t>
        </is>
      </c>
      <c r="C26" s="8">
        <f>"국민연금 "&amp;TEXT('설정'!E10,"0.00%")&amp;" · 건강보험 "&amp;TEXT('설정'!E13,"0.000%")&amp;" · 장기요양 건강보험료×"&amp;TEXT('설정'!E14,"0.00%")&amp;" · 고용보험 "&amp;TEXT('설정'!E15,"0.0%")</f>
        <v/>
      </c>
    </row>
    <row r="27">
      <c r="B27" s="52" t="inlineStr">
        <is>
          <t>소득세</t>
        </is>
      </c>
      <c r="C27" s="8" t="inlineStr">
        <is>
          <t>근로소득 간이세액표 적용 (지방소득세는 소득세의 10%)</t>
        </is>
      </c>
    </row>
    <row r="29" ht="28" customHeight="1">
      <c r="B29" s="11" t="inlineStr">
        <is>
          <t>※ 근로기준법 제48조에 따라 임금 구성항목·계산방법·공제내역을 적은 임금명세서를 서면(전자문서 포함)으로 교부해야 합니다.</t>
        </is>
      </c>
    </row>
    <row r="31">
      <c r="B31" s="65">
        <f>"귀하의 노고에 감사드립니다.      "&amp;'설정'!C7</f>
        <v/>
      </c>
    </row>
  </sheetData>
  <mergeCells count="12">
    <mergeCell ref="B31:E31"/>
    <mergeCell ref="B1:E1"/>
    <mergeCell ref="C27:E27"/>
    <mergeCell ref="C23:E23"/>
    <mergeCell ref="C22:E22"/>
    <mergeCell ref="B29:E29"/>
    <mergeCell ref="C26:E26"/>
    <mergeCell ref="B2:E2"/>
    <mergeCell ref="B17:C17"/>
    <mergeCell ref="D17:E17"/>
    <mergeCell ref="C25:E25"/>
    <mergeCell ref="C24:E24"/>
  </mergeCells>
  <dataValidations count="1">
    <dataValidation sqref="C4" showDropDown="0" showInputMessage="1" showErrorMessage="1" allowBlank="1" errorTitle="입력 확인" error="목록에서 선택해 주세요." prompt="급여대장에 입력한 직원 중에서 고르세요." type="list">
      <formula1>='급여대장'!$B$6:$B$25</formula1>
    </dataValidation>
  </dataValidations>
  <pageMargins left="0.4" right="0.4" top="0.5" bottom="0.6" header="0.5" footer="0.5"/>
  <pageSetup orientation="portrait" paperSize="9" fitToHeight="1" fitToWidth="1"/>
  <headerFooter>
    <oddHeader/>
    <oddFooter>&amp;C&amp;8 무료 엑셀 템플릿 · uglydolls.shop&amp;R&amp;8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uglydolls.shop</dc:creator>
  <dc:title xmlns:dc="http://purl.org/dc/elements/1.1/">payroll-register</dc:title>
  <dcterms:created xmlns:dcterms="http://purl.org/dc/terms/" xmlns:xsi="http://www.w3.org/2001/XMLSchema-instance" xsi:type="dcterms:W3CDTF">2026-10-05T00:16:54Z</dcterms:created>
  <dcterms:modified xmlns:dcterms="http://purl.org/dc/terms/" xmlns:xsi="http://www.w3.org/2001/XMLSchema-instance" xsi:type="dcterms:W3CDTF">2026-10-05T00:16:54Z</dcterms:modified>
</cp:coreProperties>
</file>