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설정" sheetId="2" state="visible" r:id="rId2"/>
    <sheet xmlns:r="http://schemas.openxmlformats.org/officeDocument/2006/relationships" name="근무표" sheetId="3" state="visible" r:id="rId3"/>
  </sheets>
  <definedNames>
    <definedName name="_xlnm.Print_Area" localSheetId="2">'근무표'!$A$1:$AN$30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&quot;시간&quot;;;&quot;-&quot;"/>
    <numFmt numFmtId="165" formatCode="yyyy-mm-dd"/>
    <numFmt numFmtId="166" formatCode="0;;&quot;-&quot;"/>
    <numFmt numFmtId="167" formatCode="0.0;;&quot;-&quot;"/>
  </numFmts>
  <fonts count="17">
    <font>
      <name val="Calibri"/>
      <family val="2"/>
      <color theme="1"/>
      <sz val="11"/>
      <scheme val="minor"/>
    </font>
    <font>
      <name val="맑은 고딕"/>
      <b val="1"/>
      <color rgb="001B2A41"/>
      <sz val="18"/>
    </font>
    <font>
      <name val="맑은 고딕"/>
      <color rgb="006B7686"/>
      <sz val="9"/>
    </font>
    <font>
      <name val="맑은 고딕"/>
      <b val="1"/>
      <color rgb="001F2937"/>
      <sz val="10"/>
    </font>
    <font>
      <name val="맑은 고딕"/>
      <b val="1"/>
      <color rgb="002B5797"/>
      <sz val="11"/>
    </font>
    <font>
      <name val="맑은 고딕"/>
      <color rgb="001F2937"/>
      <sz val="10"/>
    </font>
    <font>
      <name val="맑은 고딕"/>
      <b val="1"/>
      <color rgb="00FFFFFF"/>
      <sz val="10"/>
    </font>
    <font>
      <name val="맑은 고딕"/>
      <b val="1"/>
      <color rgb="001F2937"/>
      <sz val="11"/>
    </font>
    <font>
      <name val="맑은 고딕"/>
      <b val="1"/>
      <color rgb="001B2A41"/>
      <sz val="9"/>
    </font>
    <font>
      <name val="맑은 고딕"/>
      <color rgb="00FFFFFF"/>
      <sz val="8"/>
    </font>
    <font>
      <name val="맑은 고딕"/>
      <b val="1"/>
      <color rgb="001F2937"/>
      <sz val="9"/>
    </font>
    <font>
      <name val="맑은 고딕"/>
      <color rgb="001F2937"/>
      <sz val="9"/>
    </font>
    <font>
      <name val="맑은 고딕"/>
      <b val="1"/>
      <color rgb="00C8553D"/>
      <sz val="7"/>
    </font>
    <font>
      <name val="맑은 고딕"/>
      <b val="1"/>
      <color rgb="00FFFFFF"/>
      <sz val="9"/>
    </font>
    <font>
      <name val="맑은 고딕"/>
      <b val="1"/>
      <color rgb="001B2A41"/>
      <sz val="20"/>
    </font>
    <font>
      <name val="맑은 고딕"/>
      <color rgb="006B7686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3E8EF"/>
      </patternFill>
    </fill>
    <fill>
      <patternFill patternType="solid">
        <fgColor rgb="00FFF8DC"/>
      </patternFill>
    </fill>
    <fill>
      <patternFill patternType="solid">
        <fgColor rgb="001B2A41"/>
      </patternFill>
    </fill>
    <fill>
      <patternFill patternType="solid">
        <fgColor rgb="00EEF1F5"/>
      </patternFill>
    </fill>
  </fills>
  <borders count="5">
    <border>
      <left/>
      <right/>
      <top/>
      <bottom/>
      <diagonal/>
    </border>
    <border>
      <left style="thin">
        <color rgb="00C3CAD5"/>
      </left>
      <right style="thin">
        <color rgb="00C3CAD5"/>
      </right>
      <top style="thin">
        <color rgb="00C3CAD5"/>
      </top>
      <bottom style="thin">
        <color rgb="00C3CAD5"/>
      </bottom>
    </border>
    <border>
      <left style="thin">
        <color rgb="00C3CAD5"/>
      </left>
      <right/>
      <top/>
      <bottom/>
      <diagonal/>
    </border>
    <border>
      <left style="thin">
        <color rgb="00C3CAD5"/>
      </left>
      <right style="thin">
        <color rgb="00C3CAD5"/>
      </right>
      <top/>
      <bottom/>
      <diagonal/>
    </border>
    <border>
      <left style="thin">
        <color rgb="00C3CAD5"/>
      </left>
      <right style="thin">
        <color rgb="00C3CAD5"/>
      </right>
      <top/>
      <bottom style="thin">
        <color rgb="00C3CAD5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4" fillId="0" borderId="0" pivotButton="0" quotePrefix="0" xfId="0"/>
    <xf numFmtId="0" fontId="15" fillId="0" borderId="0" applyAlignment="1" pivotButton="0" quotePrefix="0" xfId="0">
      <alignment horizontal="left" vertical="top" wrapText="1"/>
    </xf>
    <xf numFmtId="0" fontId="16" fillId="4" borderId="1" applyAlignment="1" pivotButton="0" quotePrefix="0" xfId="0">
      <alignment horizontal="left" vertical="center"/>
    </xf>
    <xf numFmtId="0" fontId="5" fillId="4" borderId="1" pivotButton="0" quotePrefix="0" xfId="0"/>
    <xf numFmtId="0" fontId="3" fillId="2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167" fontId="10" fillId="5" borderId="1" applyAlignment="1" pivotButton="0" quotePrefix="0" xfId="0">
      <alignment horizontal="center" vertical="center" wrapText="1"/>
    </xf>
    <xf numFmtId="166" fontId="11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9">
    <dxf>
      <font>
        <b val="1"/>
        <color rgb="001E4E8C"/>
      </font>
      <fill>
        <patternFill patternType="solid">
          <fgColor rgb="00DCE8F7"/>
        </patternFill>
      </fill>
    </dxf>
    <dxf>
      <font>
        <b val="1"/>
        <color rgb="0022663F"/>
      </font>
      <fill>
        <patternFill patternType="solid">
          <fgColor rgb="00DDF0E4"/>
        </patternFill>
      </fill>
    </dxf>
    <dxf>
      <font>
        <b val="1"/>
        <color rgb="004B3A7A"/>
      </font>
      <fill>
        <patternFill patternType="solid">
          <fgColor rgb="00E7E0F5"/>
        </patternFill>
      </fill>
    </dxf>
    <dxf>
      <font>
        <b val="1"/>
        <color rgb="007A7A7A"/>
      </font>
      <fill>
        <patternFill patternType="solid">
          <fgColor rgb="00EFEFEF"/>
        </patternFill>
      </fill>
    </dxf>
    <dxf>
      <font>
        <b val="1"/>
        <color rgb="009A5410"/>
      </font>
      <fill>
        <patternFill patternType="solid">
          <fgColor rgb="00FCE6CF"/>
        </patternFill>
      </fill>
    </dxf>
    <dxf>
      <font>
        <b val="1"/>
        <color rgb="008A6A00"/>
      </font>
      <fill>
        <patternFill patternType="solid">
          <fgColor rgb="00FFF1BF"/>
        </patternFill>
      </fill>
    </dxf>
    <dxf>
      <fill>
        <patternFill patternType="solid">
          <fgColor rgb="00F8F4F2"/>
        </patternFill>
      </fill>
    </dxf>
    <dxf>
      <font>
        <b val="1"/>
        <color rgb="00C8553D"/>
      </font>
      <fill>
        <patternFill patternType="solid">
          <fgColor rgb="00FBE9E5"/>
        </patternFill>
      </fill>
    </dxf>
    <dxf>
      <font>
        <b val="1"/>
        <color rgb="002B5797"/>
      </font>
      <fill>
        <patternFill patternType="solid">
          <fgColor rgb="00E7EE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40" customHeight="1">
      <c r="B2" s="1" t="inlineStr">
        <is>
          <t>근무표 엑셀 (교대 근무 스케줄)</t>
        </is>
      </c>
    </row>
    <row r="3" ht="34" customHeight="1">
      <c r="B3" s="2" t="inlineStr">
        <is>
          <t>월만 바꾸면 날짜·요일·공휴일이 자동으로 바뀌고, 코드만 고르면 개인별 근무 횟수와 총 근무시간, 날짜별 근무 인원이 계산되는 근무표입니다.</t>
        </is>
      </c>
    </row>
    <row r="5">
      <c r="B5" s="3" t="inlineStr">
        <is>
          <t>사용 순서</t>
        </is>
      </c>
      <c r="C5" s="4" t="inlineStr"/>
    </row>
    <row r="6" ht="32" customHeight="1">
      <c r="B6" s="5" t="inlineStr">
        <is>
          <t>1. 설정</t>
        </is>
      </c>
      <c r="C6" s="6" t="inlineStr">
        <is>
          <t>연도·월과 매장(부서)명을 입력합니다. 근무 코드와 근무시간은 필요하면 바꿉니다.</t>
        </is>
      </c>
    </row>
    <row r="7" ht="22" customHeight="1">
      <c r="B7" s="5" t="inlineStr">
        <is>
          <t>2. 직원 입력</t>
        </is>
      </c>
      <c r="C7" s="6" t="inlineStr">
        <is>
          <t>근무표 시트의 성명·직책 칸에 직원을 입력합니다(최대 20명).</t>
        </is>
      </c>
    </row>
    <row r="8" ht="32" customHeight="1">
      <c r="B8" s="5" t="inlineStr">
        <is>
          <t>3. 근무 배정</t>
        </is>
      </c>
      <c r="C8" s="6" t="inlineStr">
        <is>
          <t>날짜 칸에서 ▼를 눌러 D(주간)·E(오후)·N(야간)·O(휴무)·V(연차)·H(반차)를 고릅니다.</t>
        </is>
      </c>
    </row>
    <row r="9" ht="22" customHeight="1">
      <c r="B9" s="5" t="inlineStr">
        <is>
          <t>4. 확인·인쇄</t>
        </is>
      </c>
      <c r="C9" s="6" t="inlineStr">
        <is>
          <t>오른쪽 합계와 아래쪽 날짜별 인원을 확인하고 A4 가로 한 장으로 인쇄합니다.</t>
        </is>
      </c>
    </row>
    <row r="11">
      <c r="B11" s="3" t="inlineStr">
        <is>
          <t>칸 색깔 안내</t>
        </is>
      </c>
      <c r="C11" s="4" t="inlineStr"/>
    </row>
    <row r="12">
      <c r="B12" s="7" t="inlineStr">
        <is>
          <t>노란 칸</t>
        </is>
      </c>
      <c r="C12" s="8" t="inlineStr">
        <is>
          <t>직접 입력하거나 목록(▼)에서 고르는 칸입니다.</t>
        </is>
      </c>
    </row>
    <row r="13">
      <c r="B13" s="9" t="inlineStr">
        <is>
          <t>흰 칸</t>
        </is>
      </c>
      <c r="C13" s="8" t="inlineStr">
        <is>
          <t>표에 내용을 차례로 입력하는 칸입니다.</t>
        </is>
      </c>
    </row>
    <row r="14">
      <c r="B14" s="10" t="inlineStr">
        <is>
          <t>회색 칸</t>
        </is>
      </c>
      <c r="C14" s="8" t="inlineStr">
        <is>
          <t>수식으로 자동 계산됩니다. 지우거나 덮어쓰지 마세요.</t>
        </is>
      </c>
    </row>
    <row r="16">
      <c r="B16" s="3" t="inlineStr">
        <is>
          <t>알아두세요</t>
        </is>
      </c>
      <c r="C16" s="4" t="inlineStr"/>
    </row>
    <row r="17" ht="32" customHeight="1">
      <c r="B17" s="6" t="inlineStr">
        <is>
          <t>· 2026년·2027년 공휴일(노동절·제헌절·대체공휴일 포함)이 들어 있습니다. 회사 휴무일을 추가하려면 설정 시트 공휴일 목록에 날짜를 넣으세요.</t>
        </is>
      </c>
    </row>
    <row r="18" ht="32" customHeight="1">
      <c r="B18" s="6" t="inlineStr">
        <is>
          <t>· 다음 달 근무표는 시트를 복사(시트 탭 우클릭 → 이동/복사)한 뒤 설정의 월을 바꾸면 됩니다. 이때 설정은 공유되므로 월별로 파일을 저장해 두는 것을 권합니다.</t>
        </is>
      </c>
    </row>
    <row r="19" ht="20" customHeight="1">
      <c r="B19" s="6" t="inlineStr">
        <is>
          <t>· 예시 직원 4명과 근무 배정은 지우고 사용하세요.</t>
        </is>
      </c>
    </row>
    <row r="21" ht="30" customHeight="1">
      <c r="B21" s="11" t="inlineStr">
        <is>
          <t>무료 엑셀 템플릿 · https://uglydolls.shop  —  MS 엑셀, 구글 스프레드시트, 한셀, 리브레오피스에서 열 수 있습니다. 개인·업무 목적으로 자유롭게 사용하되 파일 자체의 재배포·판매는 금지됩니다.</t>
        </is>
      </c>
    </row>
  </sheetData>
  <mergeCells count="6">
    <mergeCell ref="B21:C21"/>
    <mergeCell ref="B2:C2"/>
    <mergeCell ref="B3:C3"/>
    <mergeCell ref="B19:C19"/>
    <mergeCell ref="B17:C17"/>
    <mergeCell ref="B18:C18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2" customWidth="1" min="4" max="4"/>
    <col width="12" customWidth="1" min="5" max="5"/>
    <col width="12" customWidth="1" min="6" max="6"/>
    <col width="3" customWidth="1" min="7" max="7"/>
    <col width="14" customWidth="1" min="8" max="8"/>
    <col width="16" customWidth="1" min="9" max="9"/>
  </cols>
  <sheetData>
    <row r="1" ht="34" customHeight="1">
      <c r="A1" s="12" t="inlineStr">
        <is>
          <t>근무표 설정</t>
        </is>
      </c>
    </row>
    <row r="2" ht="18" customHeight="1">
      <c r="A2" s="13" t="inlineStr">
        <is>
          <t>연도·월과 근무 코드를 정합니다. 코드별 근무시간은 개인별 총 근무시간 계산에 쓰입니다.</t>
        </is>
      </c>
    </row>
    <row r="3">
      <c r="A3" s="14" t="inlineStr">
        <is>
          <t>■ 노란 칸: 직접 입력   ■ 회색 칸: 자동 계산(수정하지 마세요)</t>
        </is>
      </c>
    </row>
    <row r="4">
      <c r="B4" s="15" t="inlineStr">
        <is>
          <t>연도</t>
        </is>
      </c>
      <c r="C4" s="16" t="n">
        <v>2026</v>
      </c>
    </row>
    <row r="5" ht="30" customHeight="1">
      <c r="B5" s="15" t="inlineStr">
        <is>
          <t>월</t>
        </is>
      </c>
      <c r="C5" s="16" t="n">
        <v>11</v>
      </c>
      <c r="H5" s="17" t="inlineStr">
        <is>
          <t>공휴일</t>
        </is>
      </c>
      <c r="I5" s="17" t="inlineStr">
        <is>
          <t>이름</t>
        </is>
      </c>
    </row>
    <row r="6">
      <c r="B6" s="15" t="inlineStr">
        <is>
          <t>부서·매장명</t>
        </is>
      </c>
      <c r="C6" s="18" t="inlineStr">
        <is>
          <t>○○점</t>
        </is>
      </c>
      <c r="H6" s="19" t="n">
        <v>46023</v>
      </c>
      <c r="I6" s="20" t="inlineStr">
        <is>
          <t>신정</t>
        </is>
      </c>
    </row>
    <row r="7">
      <c r="H7" s="19" t="n">
        <v>46069</v>
      </c>
      <c r="I7" s="20" t="inlineStr">
        <is>
          <t>설 연휴</t>
        </is>
      </c>
    </row>
    <row r="8">
      <c r="H8" s="19" t="n">
        <v>46070</v>
      </c>
      <c r="I8" s="20" t="inlineStr">
        <is>
          <t>설날</t>
        </is>
      </c>
    </row>
    <row r="9" ht="30" customHeight="1">
      <c r="B9" s="17" t="inlineStr">
        <is>
          <t>코드</t>
        </is>
      </c>
      <c r="C9" s="17" t="inlineStr">
        <is>
          <t>근무 이름</t>
        </is>
      </c>
      <c r="D9" s="17" t="inlineStr">
        <is>
          <t>시작</t>
        </is>
      </c>
      <c r="E9" s="17" t="inlineStr">
        <is>
          <t>종료</t>
        </is>
      </c>
      <c r="F9" s="17" t="inlineStr">
        <is>
          <t>근무시간</t>
        </is>
      </c>
      <c r="H9" s="19" t="n">
        <v>46071</v>
      </c>
      <c r="I9" s="20" t="inlineStr">
        <is>
          <t>설 연휴</t>
        </is>
      </c>
    </row>
    <row r="10">
      <c r="B10" s="21" t="inlineStr">
        <is>
          <t>D</t>
        </is>
      </c>
      <c r="C10" s="18" t="inlineStr">
        <is>
          <t>주간</t>
        </is>
      </c>
      <c r="D10" s="18" t="inlineStr">
        <is>
          <t>09:00</t>
        </is>
      </c>
      <c r="E10" s="18" t="inlineStr">
        <is>
          <t>18:00</t>
        </is>
      </c>
      <c r="F10" s="22" t="n">
        <v>8</v>
      </c>
      <c r="H10" s="19" t="n">
        <v>46082</v>
      </c>
      <c r="I10" s="20" t="inlineStr">
        <is>
          <t>삼일절</t>
        </is>
      </c>
    </row>
    <row r="11">
      <c r="B11" s="21" t="inlineStr">
        <is>
          <t>E</t>
        </is>
      </c>
      <c r="C11" s="18" t="inlineStr">
        <is>
          <t>오후</t>
        </is>
      </c>
      <c r="D11" s="18" t="inlineStr">
        <is>
          <t>13:00</t>
        </is>
      </c>
      <c r="E11" s="18" t="inlineStr">
        <is>
          <t>22:00</t>
        </is>
      </c>
      <c r="F11" s="22" t="n">
        <v>8</v>
      </c>
      <c r="H11" s="19" t="n">
        <v>46083</v>
      </c>
      <c r="I11" s="20" t="inlineStr">
        <is>
          <t>대체공휴일</t>
        </is>
      </c>
    </row>
    <row r="12">
      <c r="B12" s="21" t="inlineStr">
        <is>
          <t>N</t>
        </is>
      </c>
      <c r="C12" s="18" t="inlineStr">
        <is>
          <t>야간</t>
        </is>
      </c>
      <c r="D12" s="18" t="inlineStr">
        <is>
          <t>22:00</t>
        </is>
      </c>
      <c r="E12" s="18" t="inlineStr">
        <is>
          <t>07:00</t>
        </is>
      </c>
      <c r="F12" s="22" t="n">
        <v>8</v>
      </c>
      <c r="H12" s="19" t="n">
        <v>46143</v>
      </c>
      <c r="I12" s="20" t="inlineStr">
        <is>
          <t>노동절</t>
        </is>
      </c>
    </row>
    <row r="13">
      <c r="B13" s="21" t="inlineStr">
        <is>
          <t>O</t>
        </is>
      </c>
      <c r="C13" s="18" t="inlineStr">
        <is>
          <t>휴무</t>
        </is>
      </c>
      <c r="D13" s="18" t="inlineStr"/>
      <c r="E13" s="18" t="inlineStr"/>
      <c r="F13" s="22" t="n">
        <v>0</v>
      </c>
      <c r="H13" s="19" t="n">
        <v>46147</v>
      </c>
      <c r="I13" s="20" t="inlineStr">
        <is>
          <t>어린이날</t>
        </is>
      </c>
    </row>
    <row r="14">
      <c r="B14" s="21" t="inlineStr">
        <is>
          <t>V</t>
        </is>
      </c>
      <c r="C14" s="18" t="inlineStr">
        <is>
          <t>연차</t>
        </is>
      </c>
      <c r="D14" s="18" t="inlineStr"/>
      <c r="E14" s="18" t="inlineStr"/>
      <c r="F14" s="22" t="n">
        <v>8</v>
      </c>
      <c r="H14" s="19" t="n">
        <v>46166</v>
      </c>
      <c r="I14" s="20" t="inlineStr">
        <is>
          <t>부처님오신날</t>
        </is>
      </c>
    </row>
    <row r="15">
      <c r="B15" s="21" t="inlineStr">
        <is>
          <t>H</t>
        </is>
      </c>
      <c r="C15" s="18" t="inlineStr">
        <is>
          <t>반차</t>
        </is>
      </c>
      <c r="D15" s="18" t="inlineStr"/>
      <c r="E15" s="18" t="inlineStr"/>
      <c r="F15" s="22" t="n">
        <v>4</v>
      </c>
      <c r="H15" s="19" t="n">
        <v>46167</v>
      </c>
      <c r="I15" s="20" t="inlineStr">
        <is>
          <t>대체공휴일</t>
        </is>
      </c>
    </row>
    <row r="16">
      <c r="B16" s="21" t="n"/>
      <c r="C16" s="18" t="n"/>
      <c r="D16" s="18" t="n"/>
      <c r="E16" s="18" t="n"/>
      <c r="F16" s="22" t="n"/>
      <c r="H16" s="19" t="n">
        <v>46176</v>
      </c>
      <c r="I16" s="20" t="inlineStr">
        <is>
          <t>지방선거일</t>
        </is>
      </c>
    </row>
    <row r="17">
      <c r="B17" s="21" t="n"/>
      <c r="C17" s="18" t="n"/>
      <c r="D17" s="18" t="n"/>
      <c r="E17" s="18" t="n"/>
      <c r="F17" s="22" t="n"/>
      <c r="H17" s="19" t="n">
        <v>46179</v>
      </c>
      <c r="I17" s="20" t="inlineStr">
        <is>
          <t>현충일</t>
        </is>
      </c>
    </row>
    <row r="18">
      <c r="H18" s="19" t="n">
        <v>46220</v>
      </c>
      <c r="I18" s="20" t="inlineStr">
        <is>
          <t>제헌절</t>
        </is>
      </c>
    </row>
    <row r="19">
      <c r="B19" s="14" t="inlineStr">
        <is>
          <t>※ 연차(V)는 유급휴가이므로 근무시간에 8시간을 넣었습니다. 무급으로 관리하려면 0으로 바꾸세요. 색상은 D·E·N·O·V·H 코드에 자동 적용됩니다.</t>
        </is>
      </c>
      <c r="H19" s="19" t="n">
        <v>46249</v>
      </c>
      <c r="I19" s="20" t="inlineStr">
        <is>
          <t>광복절</t>
        </is>
      </c>
    </row>
    <row r="20">
      <c r="H20" s="19" t="n">
        <v>46251</v>
      </c>
      <c r="I20" s="20" t="inlineStr">
        <is>
          <t>대체공휴일</t>
        </is>
      </c>
    </row>
    <row r="21">
      <c r="H21" s="19" t="n">
        <v>46289</v>
      </c>
      <c r="I21" s="20" t="inlineStr">
        <is>
          <t>추석 연휴</t>
        </is>
      </c>
    </row>
    <row r="22">
      <c r="H22" s="19" t="n">
        <v>46290</v>
      </c>
      <c r="I22" s="20" t="inlineStr">
        <is>
          <t>추석</t>
        </is>
      </c>
    </row>
    <row r="23">
      <c r="H23" s="19" t="n">
        <v>46291</v>
      </c>
      <c r="I23" s="20" t="inlineStr">
        <is>
          <t>추석 연휴</t>
        </is>
      </c>
    </row>
    <row r="24">
      <c r="H24" s="19" t="n">
        <v>46298</v>
      </c>
      <c r="I24" s="20" t="inlineStr">
        <is>
          <t>개천절</t>
        </is>
      </c>
    </row>
    <row r="25">
      <c r="H25" s="19" t="n">
        <v>46300</v>
      </c>
      <c r="I25" s="20" t="inlineStr">
        <is>
          <t>대체공휴일</t>
        </is>
      </c>
    </row>
    <row r="26">
      <c r="H26" s="19" t="n">
        <v>46304</v>
      </c>
      <c r="I26" s="20" t="inlineStr">
        <is>
          <t>한글날</t>
        </is>
      </c>
    </row>
    <row r="27">
      <c r="H27" s="19" t="n">
        <v>46381</v>
      </c>
      <c r="I27" s="20" t="inlineStr">
        <is>
          <t>성탄절</t>
        </is>
      </c>
    </row>
    <row r="28">
      <c r="H28" s="19" t="n">
        <v>46388</v>
      </c>
      <c r="I28" s="20" t="inlineStr">
        <is>
          <t>신정</t>
        </is>
      </c>
    </row>
    <row r="29">
      <c r="H29" s="19" t="n">
        <v>46424</v>
      </c>
      <c r="I29" s="20" t="inlineStr">
        <is>
          <t>설 연휴</t>
        </is>
      </c>
    </row>
    <row r="30">
      <c r="H30" s="19" t="n">
        <v>46425</v>
      </c>
      <c r="I30" s="20" t="inlineStr">
        <is>
          <t>설날</t>
        </is>
      </c>
    </row>
    <row r="31">
      <c r="H31" s="19" t="n">
        <v>46426</v>
      </c>
      <c r="I31" s="20" t="inlineStr">
        <is>
          <t>설 연휴</t>
        </is>
      </c>
    </row>
    <row r="32">
      <c r="H32" s="19" t="n">
        <v>46427</v>
      </c>
      <c r="I32" s="20" t="inlineStr">
        <is>
          <t>대체공휴일</t>
        </is>
      </c>
    </row>
    <row r="33">
      <c r="H33" s="19" t="n">
        <v>46447</v>
      </c>
      <c r="I33" s="20" t="inlineStr">
        <is>
          <t>삼일절</t>
        </is>
      </c>
    </row>
    <row r="34">
      <c r="H34" s="19" t="n">
        <v>46508</v>
      </c>
      <c r="I34" s="20" t="inlineStr">
        <is>
          <t>노동절</t>
        </is>
      </c>
    </row>
    <row r="35">
      <c r="H35" s="19" t="n">
        <v>46510</v>
      </c>
      <c r="I35" s="20" t="inlineStr">
        <is>
          <t>대체공휴일</t>
        </is>
      </c>
    </row>
    <row r="36">
      <c r="H36" s="19" t="n">
        <v>46512</v>
      </c>
      <c r="I36" s="20" t="inlineStr">
        <is>
          <t>어린이날</t>
        </is>
      </c>
    </row>
    <row r="37">
      <c r="H37" s="19" t="n">
        <v>46520</v>
      </c>
      <c r="I37" s="20" t="inlineStr">
        <is>
          <t>부처님오신날</t>
        </is>
      </c>
    </row>
    <row r="38">
      <c r="H38" s="19" t="n">
        <v>46544</v>
      </c>
      <c r="I38" s="20" t="inlineStr">
        <is>
          <t>현충일</t>
        </is>
      </c>
    </row>
    <row r="39">
      <c r="H39" s="19" t="n">
        <v>46585</v>
      </c>
      <c r="I39" s="20" t="inlineStr">
        <is>
          <t>제헌절</t>
        </is>
      </c>
    </row>
    <row r="40">
      <c r="H40" s="19" t="n">
        <v>46587</v>
      </c>
      <c r="I40" s="20" t="inlineStr">
        <is>
          <t>대체공휴일</t>
        </is>
      </c>
    </row>
    <row r="41">
      <c r="H41" s="19" t="n">
        <v>46614</v>
      </c>
      <c r="I41" s="20" t="inlineStr">
        <is>
          <t>광복절</t>
        </is>
      </c>
    </row>
    <row r="42">
      <c r="H42" s="19" t="n">
        <v>46615</v>
      </c>
      <c r="I42" s="20" t="inlineStr">
        <is>
          <t>대체공휴일</t>
        </is>
      </c>
    </row>
    <row r="43">
      <c r="H43" s="19" t="n">
        <v>46644</v>
      </c>
      <c r="I43" s="20" t="inlineStr">
        <is>
          <t>추석 연휴</t>
        </is>
      </c>
    </row>
    <row r="44">
      <c r="H44" s="19" t="n">
        <v>46645</v>
      </c>
      <c r="I44" s="20" t="inlineStr">
        <is>
          <t>추석</t>
        </is>
      </c>
    </row>
    <row r="45">
      <c r="H45" s="19" t="n">
        <v>46646</v>
      </c>
      <c r="I45" s="20" t="inlineStr">
        <is>
          <t>추석 연휴</t>
        </is>
      </c>
    </row>
    <row r="46">
      <c r="H46" s="19" t="n">
        <v>46663</v>
      </c>
      <c r="I46" s="20" t="inlineStr">
        <is>
          <t>개천절</t>
        </is>
      </c>
    </row>
    <row r="47">
      <c r="H47" s="19" t="n">
        <v>46664</v>
      </c>
      <c r="I47" s="20" t="inlineStr">
        <is>
          <t>대체공휴일</t>
        </is>
      </c>
    </row>
    <row r="48">
      <c r="H48" s="19" t="n">
        <v>46669</v>
      </c>
      <c r="I48" s="20" t="inlineStr">
        <is>
          <t>한글날</t>
        </is>
      </c>
    </row>
    <row r="49">
      <c r="H49" s="19" t="n">
        <v>46671</v>
      </c>
      <c r="I49" s="20" t="inlineStr">
        <is>
          <t>대체공휴일</t>
        </is>
      </c>
    </row>
    <row r="50">
      <c r="H50" s="19" t="n">
        <v>46746</v>
      </c>
      <c r="I50" s="20" t="inlineStr">
        <is>
          <t>성탄절</t>
        </is>
      </c>
    </row>
    <row r="51">
      <c r="H51" s="19" t="n">
        <v>46748</v>
      </c>
      <c r="I51" s="20" t="inlineStr">
        <is>
          <t>대체공휴일</t>
        </is>
      </c>
    </row>
    <row r="52">
      <c r="H52" s="19" t="n"/>
      <c r="I52" s="20" t="n"/>
    </row>
    <row r="53">
      <c r="H53" s="19" t="n"/>
      <c r="I53" s="20" t="n"/>
    </row>
    <row r="54">
      <c r="H54" s="19" t="n"/>
      <c r="I54" s="20" t="n"/>
    </row>
    <row r="55">
      <c r="H55" s="19" t="n"/>
      <c r="I55" s="20" t="n"/>
    </row>
    <row r="56">
      <c r="H56" s="19" t="n"/>
      <c r="I56" s="20" t="n"/>
    </row>
    <row r="57">
      <c r="H57" s="19" t="n"/>
      <c r="I57" s="20" t="n"/>
    </row>
    <row r="58">
      <c r="H58" s="19" t="n"/>
      <c r="I58" s="20" t="n"/>
    </row>
    <row r="59">
      <c r="H59" s="19" t="n"/>
      <c r="I59" s="20" t="n"/>
    </row>
    <row r="60">
      <c r="H60" s="19" t="n"/>
      <c r="I60" s="20" t="n"/>
    </row>
    <row r="61">
      <c r="H61" s="19" t="n"/>
      <c r="I61" s="20" t="n"/>
    </row>
    <row r="62">
      <c r="H62" s="19" t="n"/>
      <c r="I62" s="20" t="n"/>
    </row>
    <row r="63">
      <c r="H63" s="19" t="n"/>
      <c r="I63" s="20" t="n"/>
    </row>
    <row r="64">
      <c r="H64" s="19" t="n"/>
      <c r="I64" s="20" t="n"/>
    </row>
    <row r="65">
      <c r="H65" s="19" t="n"/>
      <c r="I65" s="20" t="n"/>
    </row>
    <row r="66">
      <c r="H66" s="19" t="n"/>
      <c r="I66" s="20" t="n"/>
    </row>
    <row r="67">
      <c r="H67" s="19" t="n"/>
      <c r="I67" s="20" t="n"/>
    </row>
    <row r="68">
      <c r="H68" s="19" t="n"/>
      <c r="I68" s="20" t="n"/>
    </row>
    <row r="69">
      <c r="H69" s="19" t="n"/>
      <c r="I69" s="20" t="n"/>
    </row>
    <row r="70">
      <c r="H70" s="19" t="n"/>
      <c r="I70" s="20" t="n"/>
    </row>
    <row r="71">
      <c r="H71" s="19" t="n"/>
      <c r="I71" s="20" t="n"/>
    </row>
    <row r="72">
      <c r="H72" s="19" t="n"/>
      <c r="I72" s="20" t="n"/>
    </row>
    <row r="73">
      <c r="H73" s="19" t="n"/>
      <c r="I73" s="20" t="n"/>
    </row>
    <row r="74">
      <c r="H74" s="19" t="n"/>
      <c r="I74" s="20" t="n"/>
    </row>
    <row r="75">
      <c r="H75" s="19" t="n"/>
      <c r="I75" s="20" t="n"/>
    </row>
    <row r="76">
      <c r="H76" s="19" t="n"/>
      <c r="I76" s="20" t="n"/>
    </row>
    <row r="77">
      <c r="H77" s="19" t="n"/>
      <c r="I77" s="20" t="n"/>
    </row>
    <row r="78">
      <c r="H78" s="19" t="n"/>
      <c r="I78" s="20" t="n"/>
    </row>
    <row r="79">
      <c r="H79" s="19" t="n"/>
      <c r="I79" s="20" t="n"/>
    </row>
    <row r="80">
      <c r="H80" s="19" t="n"/>
      <c r="I80" s="20" t="n"/>
    </row>
  </sheetData>
  <mergeCells count="2">
    <mergeCell ref="A1:I1"/>
    <mergeCell ref="A2:I2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N30"/>
  <sheetViews>
    <sheetView showGridLines="0" tabSelected="1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0" customWidth="1" min="2" max="2"/>
    <col width="8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8" customWidth="1" min="40" max="40"/>
  </cols>
  <sheetData>
    <row r="1" ht="34" customHeight="1">
      <c r="A1" s="12">
        <f>'설정'!C4&amp;"년 "&amp;'설정'!C5&amp;"월 근무표 · "&amp;'설정'!C6</f>
        <v/>
      </c>
    </row>
    <row r="2">
      <c r="A2" s="14" t="inlineStr">
        <is>
          <t>각 날짜 칸에서 ▼를 눌러 근무 코드를 고르세요. 주말·공휴일은 날짜 색으로 표시되고, 오른쪽에 개인별 근무 횟수·총 근무시간이 자동 계산됩니다.</t>
        </is>
      </c>
    </row>
    <row r="3">
      <c r="A3" s="23">
        <f>'설정'!B10&amp;" "&amp;'설정'!C10&amp;"  "&amp;'설정'!B11&amp;" "&amp;'설정'!C11&amp;"  "&amp;'설정'!B12&amp;" "&amp;'설정'!C12&amp;"  "&amp;'설정'!B13&amp;" "&amp;'설정'!C13&amp;"  "&amp;'설정'!B14&amp;" "&amp;'설정'!C14&amp;"  "&amp;'설정'!B15&amp;" "&amp;'설정'!C15</f>
        <v/>
      </c>
    </row>
    <row r="4">
      <c r="A4" s="24">
        <f>'설정'!C4</f>
        <v/>
      </c>
      <c r="B4" s="24">
        <f>'설정'!C5</f>
        <v/>
      </c>
      <c r="D4" s="25">
        <f>IF(D5="","",IF(COUNTIF('설정'!$H$6:$H$80,DATE($A$4,$B$4,D5))&gt;0,"휴",""))</f>
        <v/>
      </c>
      <c r="E4" s="25">
        <f>IF(E5="","",IF(COUNTIF('설정'!$H$6:$H$80,DATE($A$4,$B$4,E5))&gt;0,"휴",""))</f>
        <v/>
      </c>
      <c r="F4" s="25">
        <f>IF(F5="","",IF(COUNTIF('설정'!$H$6:$H$80,DATE($A$4,$B$4,F5))&gt;0,"휴",""))</f>
        <v/>
      </c>
      <c r="G4" s="25">
        <f>IF(G5="","",IF(COUNTIF('설정'!$H$6:$H$80,DATE($A$4,$B$4,G5))&gt;0,"휴",""))</f>
        <v/>
      </c>
      <c r="H4" s="25">
        <f>IF(H5="","",IF(COUNTIF('설정'!$H$6:$H$80,DATE($A$4,$B$4,H5))&gt;0,"휴",""))</f>
        <v/>
      </c>
      <c r="I4" s="25">
        <f>IF(I5="","",IF(COUNTIF('설정'!$H$6:$H$80,DATE($A$4,$B$4,I5))&gt;0,"휴",""))</f>
        <v/>
      </c>
      <c r="J4" s="25">
        <f>IF(J5="","",IF(COUNTIF('설정'!$H$6:$H$80,DATE($A$4,$B$4,J5))&gt;0,"휴",""))</f>
        <v/>
      </c>
      <c r="K4" s="25">
        <f>IF(K5="","",IF(COUNTIF('설정'!$H$6:$H$80,DATE($A$4,$B$4,K5))&gt;0,"휴",""))</f>
        <v/>
      </c>
      <c r="L4" s="25">
        <f>IF(L5="","",IF(COUNTIF('설정'!$H$6:$H$80,DATE($A$4,$B$4,L5))&gt;0,"휴",""))</f>
        <v/>
      </c>
      <c r="M4" s="25">
        <f>IF(M5="","",IF(COUNTIF('설정'!$H$6:$H$80,DATE($A$4,$B$4,M5))&gt;0,"휴",""))</f>
        <v/>
      </c>
      <c r="N4" s="25">
        <f>IF(N5="","",IF(COUNTIF('설정'!$H$6:$H$80,DATE($A$4,$B$4,N5))&gt;0,"휴",""))</f>
        <v/>
      </c>
      <c r="O4" s="25">
        <f>IF(O5="","",IF(COUNTIF('설정'!$H$6:$H$80,DATE($A$4,$B$4,O5))&gt;0,"휴",""))</f>
        <v/>
      </c>
      <c r="P4" s="25">
        <f>IF(P5="","",IF(COUNTIF('설정'!$H$6:$H$80,DATE($A$4,$B$4,P5))&gt;0,"휴",""))</f>
        <v/>
      </c>
      <c r="Q4" s="25">
        <f>IF(Q5="","",IF(COUNTIF('설정'!$H$6:$H$80,DATE($A$4,$B$4,Q5))&gt;0,"휴",""))</f>
        <v/>
      </c>
      <c r="R4" s="25">
        <f>IF(R5="","",IF(COUNTIF('설정'!$H$6:$H$80,DATE($A$4,$B$4,R5))&gt;0,"휴",""))</f>
        <v/>
      </c>
      <c r="S4" s="25">
        <f>IF(S5="","",IF(COUNTIF('설정'!$H$6:$H$80,DATE($A$4,$B$4,S5))&gt;0,"휴",""))</f>
        <v/>
      </c>
      <c r="T4" s="25">
        <f>IF(T5="","",IF(COUNTIF('설정'!$H$6:$H$80,DATE($A$4,$B$4,T5))&gt;0,"휴",""))</f>
        <v/>
      </c>
      <c r="U4" s="25">
        <f>IF(U5="","",IF(COUNTIF('설정'!$H$6:$H$80,DATE($A$4,$B$4,U5))&gt;0,"휴",""))</f>
        <v/>
      </c>
      <c r="V4" s="25">
        <f>IF(V5="","",IF(COUNTIF('설정'!$H$6:$H$80,DATE($A$4,$B$4,V5))&gt;0,"휴",""))</f>
        <v/>
      </c>
      <c r="W4" s="25">
        <f>IF(W5="","",IF(COUNTIF('설정'!$H$6:$H$80,DATE($A$4,$B$4,W5))&gt;0,"휴",""))</f>
        <v/>
      </c>
      <c r="X4" s="25">
        <f>IF(X5="","",IF(COUNTIF('설정'!$H$6:$H$80,DATE($A$4,$B$4,X5))&gt;0,"휴",""))</f>
        <v/>
      </c>
      <c r="Y4" s="25">
        <f>IF(Y5="","",IF(COUNTIF('설정'!$H$6:$H$80,DATE($A$4,$B$4,Y5))&gt;0,"휴",""))</f>
        <v/>
      </c>
      <c r="Z4" s="25">
        <f>IF(Z5="","",IF(COUNTIF('설정'!$H$6:$H$80,DATE($A$4,$B$4,Z5))&gt;0,"휴",""))</f>
        <v/>
      </c>
      <c r="AA4" s="25">
        <f>IF(AA5="","",IF(COUNTIF('설정'!$H$6:$H$80,DATE($A$4,$B$4,AA5))&gt;0,"휴",""))</f>
        <v/>
      </c>
      <c r="AB4" s="25">
        <f>IF(AB5="","",IF(COUNTIF('설정'!$H$6:$H$80,DATE($A$4,$B$4,AB5))&gt;0,"휴",""))</f>
        <v/>
      </c>
      <c r="AC4" s="25">
        <f>IF(AC5="","",IF(COUNTIF('설정'!$H$6:$H$80,DATE($A$4,$B$4,AC5))&gt;0,"휴",""))</f>
        <v/>
      </c>
      <c r="AD4" s="25">
        <f>IF(AD5="","",IF(COUNTIF('설정'!$H$6:$H$80,DATE($A$4,$B$4,AD5))&gt;0,"휴",""))</f>
        <v/>
      </c>
      <c r="AE4" s="25">
        <f>IF(AE5="","",IF(COUNTIF('설정'!$H$6:$H$80,DATE($A$4,$B$4,AE5))&gt;0,"휴",""))</f>
        <v/>
      </c>
      <c r="AF4" s="25">
        <f>IF(AF5="","",IF(COUNTIF('설정'!$H$6:$H$80,DATE($A$4,$B$4,AF5))&gt;0,"휴",""))</f>
        <v/>
      </c>
      <c r="AG4" s="25">
        <f>IF(AG5="","",IF(COUNTIF('설정'!$H$6:$H$80,DATE($A$4,$B$4,AG5))&gt;0,"휴",""))</f>
        <v/>
      </c>
      <c r="AH4" s="25">
        <f>IF(AH5="","",IF(COUNTIF('설정'!$H$6:$H$80,DATE($A$4,$B$4,AH5))&gt;0,"휴",""))</f>
        <v/>
      </c>
    </row>
    <row r="5" ht="20" customHeight="1">
      <c r="A5" s="17" t="inlineStr">
        <is>
          <t>No</t>
        </is>
      </c>
      <c r="B5" s="17" t="inlineStr">
        <is>
          <t>성명</t>
        </is>
      </c>
      <c r="C5" s="17" t="inlineStr">
        <is>
          <t>직책</t>
        </is>
      </c>
      <c r="D5" s="26">
        <f>IF(1&lt;=DAY(EOMONTH(DATE($A$4,$B$4,1),0)),1,"")</f>
        <v/>
      </c>
      <c r="E5" s="26">
        <f>IF(2&lt;=DAY(EOMONTH(DATE($A$4,$B$4,1),0)),2,"")</f>
        <v/>
      </c>
      <c r="F5" s="26">
        <f>IF(3&lt;=DAY(EOMONTH(DATE($A$4,$B$4,1),0)),3,"")</f>
        <v/>
      </c>
      <c r="G5" s="26">
        <f>IF(4&lt;=DAY(EOMONTH(DATE($A$4,$B$4,1),0)),4,"")</f>
        <v/>
      </c>
      <c r="H5" s="26">
        <f>IF(5&lt;=DAY(EOMONTH(DATE($A$4,$B$4,1),0)),5,"")</f>
        <v/>
      </c>
      <c r="I5" s="26">
        <f>IF(6&lt;=DAY(EOMONTH(DATE($A$4,$B$4,1),0)),6,"")</f>
        <v/>
      </c>
      <c r="J5" s="26">
        <f>IF(7&lt;=DAY(EOMONTH(DATE($A$4,$B$4,1),0)),7,"")</f>
        <v/>
      </c>
      <c r="K5" s="26">
        <f>IF(8&lt;=DAY(EOMONTH(DATE($A$4,$B$4,1),0)),8,"")</f>
        <v/>
      </c>
      <c r="L5" s="26">
        <f>IF(9&lt;=DAY(EOMONTH(DATE($A$4,$B$4,1),0)),9,"")</f>
        <v/>
      </c>
      <c r="M5" s="26">
        <f>IF(10&lt;=DAY(EOMONTH(DATE($A$4,$B$4,1),0)),10,"")</f>
        <v/>
      </c>
      <c r="N5" s="26">
        <f>IF(11&lt;=DAY(EOMONTH(DATE($A$4,$B$4,1),0)),11,"")</f>
        <v/>
      </c>
      <c r="O5" s="26">
        <f>IF(12&lt;=DAY(EOMONTH(DATE($A$4,$B$4,1),0)),12,"")</f>
        <v/>
      </c>
      <c r="P5" s="26">
        <f>IF(13&lt;=DAY(EOMONTH(DATE($A$4,$B$4,1),0)),13,"")</f>
        <v/>
      </c>
      <c r="Q5" s="26">
        <f>IF(14&lt;=DAY(EOMONTH(DATE($A$4,$B$4,1),0)),14,"")</f>
        <v/>
      </c>
      <c r="R5" s="26">
        <f>IF(15&lt;=DAY(EOMONTH(DATE($A$4,$B$4,1),0)),15,"")</f>
        <v/>
      </c>
      <c r="S5" s="26">
        <f>IF(16&lt;=DAY(EOMONTH(DATE($A$4,$B$4,1),0)),16,"")</f>
        <v/>
      </c>
      <c r="T5" s="26">
        <f>IF(17&lt;=DAY(EOMONTH(DATE($A$4,$B$4,1),0)),17,"")</f>
        <v/>
      </c>
      <c r="U5" s="26">
        <f>IF(18&lt;=DAY(EOMONTH(DATE($A$4,$B$4,1),0)),18,"")</f>
        <v/>
      </c>
      <c r="V5" s="26">
        <f>IF(19&lt;=DAY(EOMONTH(DATE($A$4,$B$4,1),0)),19,"")</f>
        <v/>
      </c>
      <c r="W5" s="26">
        <f>IF(20&lt;=DAY(EOMONTH(DATE($A$4,$B$4,1),0)),20,"")</f>
        <v/>
      </c>
      <c r="X5" s="26">
        <f>IF(21&lt;=DAY(EOMONTH(DATE($A$4,$B$4,1),0)),21,"")</f>
        <v/>
      </c>
      <c r="Y5" s="26">
        <f>IF(22&lt;=DAY(EOMONTH(DATE($A$4,$B$4,1),0)),22,"")</f>
        <v/>
      </c>
      <c r="Z5" s="26">
        <f>IF(23&lt;=DAY(EOMONTH(DATE($A$4,$B$4,1),0)),23,"")</f>
        <v/>
      </c>
      <c r="AA5" s="26">
        <f>IF(24&lt;=DAY(EOMONTH(DATE($A$4,$B$4,1),0)),24,"")</f>
        <v/>
      </c>
      <c r="AB5" s="26">
        <f>IF(25&lt;=DAY(EOMONTH(DATE($A$4,$B$4,1),0)),25,"")</f>
        <v/>
      </c>
      <c r="AC5" s="26">
        <f>IF(26&lt;=DAY(EOMONTH(DATE($A$4,$B$4,1),0)),26,"")</f>
        <v/>
      </c>
      <c r="AD5" s="26">
        <f>IF(27&lt;=DAY(EOMONTH(DATE($A$4,$B$4,1),0)),27,"")</f>
        <v/>
      </c>
      <c r="AE5" s="26">
        <f>IF(28&lt;=DAY(EOMONTH(DATE($A$4,$B$4,1),0)),28,"")</f>
        <v/>
      </c>
      <c r="AF5" s="26">
        <f>IF(29&lt;=DAY(EOMONTH(DATE($A$4,$B$4,1),0)),29,"")</f>
        <v/>
      </c>
      <c r="AG5" s="26">
        <f>IF(30&lt;=DAY(EOMONTH(DATE($A$4,$B$4,1),0)),30,"")</f>
        <v/>
      </c>
      <c r="AH5" s="26">
        <f>IF(31&lt;=DAY(EOMONTH(DATE($A$4,$B$4,1),0)),31,"")</f>
        <v/>
      </c>
      <c r="AI5" s="27">
        <f>'설정'!C10</f>
        <v/>
      </c>
      <c r="AJ5" s="27">
        <f>'설정'!C11</f>
        <v/>
      </c>
      <c r="AK5" s="27">
        <f>'설정'!C12</f>
        <v/>
      </c>
      <c r="AL5" s="27">
        <f>'설정'!C13</f>
        <v/>
      </c>
      <c r="AM5" s="27">
        <f>'설정'!C14</f>
        <v/>
      </c>
      <c r="AN5" s="27" t="inlineStr">
        <is>
          <t>총 근무
시간</t>
        </is>
      </c>
    </row>
    <row r="6" ht="20" customHeight="1">
      <c r="A6" s="28" t="n"/>
      <c r="B6" s="28" t="n"/>
      <c r="C6" s="28" t="n"/>
      <c r="D6" s="29">
        <f>IF(D5="","",CHOOSE(WEEKDAY(DATE($A$4,$B$4,D5)),"일","월","화","수","목","금","토"))</f>
        <v/>
      </c>
      <c r="E6" s="29">
        <f>IF(E5="","",CHOOSE(WEEKDAY(DATE($A$4,$B$4,E5)),"일","월","화","수","목","금","토"))</f>
        <v/>
      </c>
      <c r="F6" s="29">
        <f>IF(F5="","",CHOOSE(WEEKDAY(DATE($A$4,$B$4,F5)),"일","월","화","수","목","금","토"))</f>
        <v/>
      </c>
      <c r="G6" s="29">
        <f>IF(G5="","",CHOOSE(WEEKDAY(DATE($A$4,$B$4,G5)),"일","월","화","수","목","금","토"))</f>
        <v/>
      </c>
      <c r="H6" s="29">
        <f>IF(H5="","",CHOOSE(WEEKDAY(DATE($A$4,$B$4,H5)),"일","월","화","수","목","금","토"))</f>
        <v/>
      </c>
      <c r="I6" s="29">
        <f>IF(I5="","",CHOOSE(WEEKDAY(DATE($A$4,$B$4,I5)),"일","월","화","수","목","금","토"))</f>
        <v/>
      </c>
      <c r="J6" s="29">
        <f>IF(J5="","",CHOOSE(WEEKDAY(DATE($A$4,$B$4,J5)),"일","월","화","수","목","금","토"))</f>
        <v/>
      </c>
      <c r="K6" s="29">
        <f>IF(K5="","",CHOOSE(WEEKDAY(DATE($A$4,$B$4,K5)),"일","월","화","수","목","금","토"))</f>
        <v/>
      </c>
      <c r="L6" s="29">
        <f>IF(L5="","",CHOOSE(WEEKDAY(DATE($A$4,$B$4,L5)),"일","월","화","수","목","금","토"))</f>
        <v/>
      </c>
      <c r="M6" s="29">
        <f>IF(M5="","",CHOOSE(WEEKDAY(DATE($A$4,$B$4,M5)),"일","월","화","수","목","금","토"))</f>
        <v/>
      </c>
      <c r="N6" s="29">
        <f>IF(N5="","",CHOOSE(WEEKDAY(DATE($A$4,$B$4,N5)),"일","월","화","수","목","금","토"))</f>
        <v/>
      </c>
      <c r="O6" s="29">
        <f>IF(O5="","",CHOOSE(WEEKDAY(DATE($A$4,$B$4,O5)),"일","월","화","수","목","금","토"))</f>
        <v/>
      </c>
      <c r="P6" s="29">
        <f>IF(P5="","",CHOOSE(WEEKDAY(DATE($A$4,$B$4,P5)),"일","월","화","수","목","금","토"))</f>
        <v/>
      </c>
      <c r="Q6" s="29">
        <f>IF(Q5="","",CHOOSE(WEEKDAY(DATE($A$4,$B$4,Q5)),"일","월","화","수","목","금","토"))</f>
        <v/>
      </c>
      <c r="R6" s="29">
        <f>IF(R5="","",CHOOSE(WEEKDAY(DATE($A$4,$B$4,R5)),"일","월","화","수","목","금","토"))</f>
        <v/>
      </c>
      <c r="S6" s="29">
        <f>IF(S5="","",CHOOSE(WEEKDAY(DATE($A$4,$B$4,S5)),"일","월","화","수","목","금","토"))</f>
        <v/>
      </c>
      <c r="T6" s="29">
        <f>IF(T5="","",CHOOSE(WEEKDAY(DATE($A$4,$B$4,T5)),"일","월","화","수","목","금","토"))</f>
        <v/>
      </c>
      <c r="U6" s="29">
        <f>IF(U5="","",CHOOSE(WEEKDAY(DATE($A$4,$B$4,U5)),"일","월","화","수","목","금","토"))</f>
        <v/>
      </c>
      <c r="V6" s="29">
        <f>IF(V5="","",CHOOSE(WEEKDAY(DATE($A$4,$B$4,V5)),"일","월","화","수","목","금","토"))</f>
        <v/>
      </c>
      <c r="W6" s="29">
        <f>IF(W5="","",CHOOSE(WEEKDAY(DATE($A$4,$B$4,W5)),"일","월","화","수","목","금","토"))</f>
        <v/>
      </c>
      <c r="X6" s="29">
        <f>IF(X5="","",CHOOSE(WEEKDAY(DATE($A$4,$B$4,X5)),"일","월","화","수","목","금","토"))</f>
        <v/>
      </c>
      <c r="Y6" s="29">
        <f>IF(Y5="","",CHOOSE(WEEKDAY(DATE($A$4,$B$4,Y5)),"일","월","화","수","목","금","토"))</f>
        <v/>
      </c>
      <c r="Z6" s="29">
        <f>IF(Z5="","",CHOOSE(WEEKDAY(DATE($A$4,$B$4,Z5)),"일","월","화","수","목","금","토"))</f>
        <v/>
      </c>
      <c r="AA6" s="29">
        <f>IF(AA5="","",CHOOSE(WEEKDAY(DATE($A$4,$B$4,AA5)),"일","월","화","수","목","금","토"))</f>
        <v/>
      </c>
      <c r="AB6" s="29">
        <f>IF(AB5="","",CHOOSE(WEEKDAY(DATE($A$4,$B$4,AB5)),"일","월","화","수","목","금","토"))</f>
        <v/>
      </c>
      <c r="AC6" s="29">
        <f>IF(AC5="","",CHOOSE(WEEKDAY(DATE($A$4,$B$4,AC5)),"일","월","화","수","목","금","토"))</f>
        <v/>
      </c>
      <c r="AD6" s="29">
        <f>IF(AD5="","",CHOOSE(WEEKDAY(DATE($A$4,$B$4,AD5)),"일","월","화","수","목","금","토"))</f>
        <v/>
      </c>
      <c r="AE6" s="29">
        <f>IF(AE5="","",CHOOSE(WEEKDAY(DATE($A$4,$B$4,AE5)),"일","월","화","수","목","금","토"))</f>
        <v/>
      </c>
      <c r="AF6" s="29">
        <f>IF(AF5="","",CHOOSE(WEEKDAY(DATE($A$4,$B$4,AF5)),"일","월","화","수","목","금","토"))</f>
        <v/>
      </c>
      <c r="AG6" s="29">
        <f>IF(AG5="","",CHOOSE(WEEKDAY(DATE($A$4,$B$4,AG5)),"일","월","화","수","목","금","토"))</f>
        <v/>
      </c>
      <c r="AH6" s="29">
        <f>IF(AH5="","",CHOOSE(WEEKDAY(DATE($A$4,$B$4,AH5)),"일","월","화","수","목","금","토"))</f>
        <v/>
      </c>
      <c r="AI6" s="27">
        <f>'설정'!B10</f>
        <v/>
      </c>
      <c r="AJ6" s="27">
        <f>'설정'!B11</f>
        <v/>
      </c>
      <c r="AK6" s="27">
        <f>'설정'!B12</f>
        <v/>
      </c>
      <c r="AL6" s="27">
        <f>'설정'!B13</f>
        <v/>
      </c>
      <c r="AM6" s="27">
        <f>'설정'!B14</f>
        <v/>
      </c>
    </row>
    <row r="7">
      <c r="A7" s="30" t="n">
        <v>1</v>
      </c>
      <c r="B7" s="18" t="inlineStr">
        <is>
          <t>김민수</t>
        </is>
      </c>
      <c r="C7" s="18" t="inlineStr">
        <is>
          <t>점장</t>
        </is>
      </c>
      <c r="D7" s="31" t="inlineStr">
        <is>
          <t>D</t>
        </is>
      </c>
      <c r="E7" s="31" t="inlineStr">
        <is>
          <t>E</t>
        </is>
      </c>
      <c r="F7" s="31" t="inlineStr">
        <is>
          <t>O</t>
        </is>
      </c>
      <c r="G7" s="31" t="inlineStr">
        <is>
          <t>D</t>
        </is>
      </c>
      <c r="H7" s="31" t="inlineStr">
        <is>
          <t>N</t>
        </is>
      </c>
      <c r="I7" s="31" t="inlineStr">
        <is>
          <t>O</t>
        </is>
      </c>
      <c r="J7" s="31" t="inlineStr">
        <is>
          <t>D</t>
        </is>
      </c>
      <c r="K7" s="31" t="inlineStr">
        <is>
          <t>D</t>
        </is>
      </c>
      <c r="L7" s="31" t="inlineStr">
        <is>
          <t>E</t>
        </is>
      </c>
      <c r="M7" s="31" t="inlineStr">
        <is>
          <t>O</t>
        </is>
      </c>
      <c r="N7" s="31" t="inlineStr">
        <is>
          <t>D</t>
        </is>
      </c>
      <c r="O7" s="31" t="inlineStr">
        <is>
          <t>N</t>
        </is>
      </c>
      <c r="P7" s="31" t="inlineStr">
        <is>
          <t>O</t>
        </is>
      </c>
      <c r="Q7" s="31" t="inlineStr">
        <is>
          <t>D</t>
        </is>
      </c>
      <c r="R7" s="31" t="inlineStr">
        <is>
          <t>D</t>
        </is>
      </c>
      <c r="S7" s="31" t="inlineStr">
        <is>
          <t>E</t>
        </is>
      </c>
      <c r="T7" s="31" t="inlineStr">
        <is>
          <t>O</t>
        </is>
      </c>
      <c r="U7" s="31" t="inlineStr">
        <is>
          <t>D</t>
        </is>
      </c>
      <c r="V7" s="31" t="inlineStr">
        <is>
          <t>N</t>
        </is>
      </c>
      <c r="W7" s="31" t="inlineStr">
        <is>
          <t>O</t>
        </is>
      </c>
      <c r="X7" s="31" t="inlineStr">
        <is>
          <t>D</t>
        </is>
      </c>
      <c r="Y7" s="31" t="inlineStr">
        <is>
          <t>D</t>
        </is>
      </c>
      <c r="Z7" s="31" t="inlineStr">
        <is>
          <t>E</t>
        </is>
      </c>
      <c r="AA7" s="31" t="inlineStr">
        <is>
          <t>O</t>
        </is>
      </c>
      <c r="AB7" s="31" t="inlineStr">
        <is>
          <t>D</t>
        </is>
      </c>
      <c r="AC7" s="31" t="inlineStr">
        <is>
          <t>N</t>
        </is>
      </c>
      <c r="AD7" s="31" t="inlineStr">
        <is>
          <t>O</t>
        </is>
      </c>
      <c r="AE7" s="31" t="inlineStr">
        <is>
          <t>D</t>
        </is>
      </c>
      <c r="AF7" s="31" t="inlineStr">
        <is>
          <t>D</t>
        </is>
      </c>
      <c r="AG7" s="31" t="inlineStr">
        <is>
          <t>E</t>
        </is>
      </c>
      <c r="AH7" s="31" t="n"/>
      <c r="AI7" s="32">
        <f>IF($B7="","",COUNTIF($D7:$AH7,'설정'!$B$10))</f>
        <v/>
      </c>
      <c r="AJ7" s="32">
        <f>IF($B7="","",COUNTIF($D7:$AH7,'설정'!$B$11))</f>
        <v/>
      </c>
      <c r="AK7" s="32">
        <f>IF($B7="","",COUNTIF($D7:$AH7,'설정'!$B$12))</f>
        <v/>
      </c>
      <c r="AL7" s="32">
        <f>IF($B7="","",COUNTIF($D7:$AH7,'설정'!$B$13))</f>
        <v/>
      </c>
      <c r="AM7" s="32">
        <f>IF($B7="","",COUNTIF($D7:$AH7,'설정'!$B$14))</f>
        <v/>
      </c>
      <c r="AN7" s="33">
        <f>IF($B7="","",SUMPRODUCT(COUNTIF($D7:$AH7,'설정'!$B$10:$B$17),'설정'!$F$10:$F$17))</f>
        <v/>
      </c>
    </row>
    <row r="8">
      <c r="A8" s="30" t="n">
        <v>2</v>
      </c>
      <c r="B8" s="18" t="inlineStr">
        <is>
          <t>이서연</t>
        </is>
      </c>
      <c r="C8" s="18" t="inlineStr">
        <is>
          <t>매니저</t>
        </is>
      </c>
      <c r="D8" s="31" t="inlineStr">
        <is>
          <t>O</t>
        </is>
      </c>
      <c r="E8" s="31" t="inlineStr">
        <is>
          <t>D</t>
        </is>
      </c>
      <c r="F8" s="31" t="inlineStr">
        <is>
          <t>N</t>
        </is>
      </c>
      <c r="G8" s="31" t="inlineStr">
        <is>
          <t>O</t>
        </is>
      </c>
      <c r="H8" s="31" t="inlineStr">
        <is>
          <t>D</t>
        </is>
      </c>
      <c r="I8" s="31" t="inlineStr">
        <is>
          <t>D</t>
        </is>
      </c>
      <c r="J8" s="31" t="inlineStr">
        <is>
          <t>E</t>
        </is>
      </c>
      <c r="K8" s="31" t="inlineStr">
        <is>
          <t>O</t>
        </is>
      </c>
      <c r="L8" s="31" t="inlineStr">
        <is>
          <t>D</t>
        </is>
      </c>
      <c r="M8" s="31" t="inlineStr">
        <is>
          <t>N</t>
        </is>
      </c>
      <c r="N8" s="31" t="inlineStr">
        <is>
          <t>O</t>
        </is>
      </c>
      <c r="O8" s="31" t="inlineStr">
        <is>
          <t>D</t>
        </is>
      </c>
      <c r="P8" s="31" t="inlineStr">
        <is>
          <t>D</t>
        </is>
      </c>
      <c r="Q8" s="31" t="inlineStr">
        <is>
          <t>E</t>
        </is>
      </c>
      <c r="R8" s="31" t="inlineStr">
        <is>
          <t>O</t>
        </is>
      </c>
      <c r="S8" s="31" t="inlineStr">
        <is>
          <t>D</t>
        </is>
      </c>
      <c r="T8" s="31" t="inlineStr">
        <is>
          <t>N</t>
        </is>
      </c>
      <c r="U8" s="31" t="inlineStr">
        <is>
          <t>O</t>
        </is>
      </c>
      <c r="V8" s="31" t="inlineStr">
        <is>
          <t>D</t>
        </is>
      </c>
      <c r="W8" s="31" t="inlineStr">
        <is>
          <t>D</t>
        </is>
      </c>
      <c r="X8" s="31" t="inlineStr">
        <is>
          <t>E</t>
        </is>
      </c>
      <c r="Y8" s="31" t="inlineStr">
        <is>
          <t>O</t>
        </is>
      </c>
      <c r="Z8" s="31" t="inlineStr">
        <is>
          <t>D</t>
        </is>
      </c>
      <c r="AA8" s="31" t="inlineStr">
        <is>
          <t>N</t>
        </is>
      </c>
      <c r="AB8" s="31" t="inlineStr">
        <is>
          <t>O</t>
        </is>
      </c>
      <c r="AC8" s="31" t="inlineStr">
        <is>
          <t>D</t>
        </is>
      </c>
      <c r="AD8" s="31" t="inlineStr">
        <is>
          <t>D</t>
        </is>
      </c>
      <c r="AE8" s="31" t="inlineStr">
        <is>
          <t>E</t>
        </is>
      </c>
      <c r="AF8" s="31" t="inlineStr">
        <is>
          <t>O</t>
        </is>
      </c>
      <c r="AG8" s="31" t="inlineStr">
        <is>
          <t>D</t>
        </is>
      </c>
      <c r="AH8" s="31" t="n"/>
      <c r="AI8" s="32">
        <f>IF($B8="","",COUNTIF($D8:$AH8,'설정'!$B$10))</f>
        <v/>
      </c>
      <c r="AJ8" s="32">
        <f>IF($B8="","",COUNTIF($D8:$AH8,'설정'!$B$11))</f>
        <v/>
      </c>
      <c r="AK8" s="32">
        <f>IF($B8="","",COUNTIF($D8:$AH8,'설정'!$B$12))</f>
        <v/>
      </c>
      <c r="AL8" s="32">
        <f>IF($B8="","",COUNTIF($D8:$AH8,'설정'!$B$13))</f>
        <v/>
      </c>
      <c r="AM8" s="32">
        <f>IF($B8="","",COUNTIF($D8:$AH8,'설정'!$B$14))</f>
        <v/>
      </c>
      <c r="AN8" s="33">
        <f>IF($B8="","",SUMPRODUCT(COUNTIF($D8:$AH8,'설정'!$B$10:$B$17),'설정'!$F$10:$F$17))</f>
        <v/>
      </c>
    </row>
    <row r="9">
      <c r="A9" s="30" t="n">
        <v>3</v>
      </c>
      <c r="B9" s="18" t="inlineStr">
        <is>
          <t>박지훈</t>
        </is>
      </c>
      <c r="C9" s="18" t="inlineStr">
        <is>
          <t>직원</t>
        </is>
      </c>
      <c r="D9" s="31" t="inlineStr">
        <is>
          <t>N</t>
        </is>
      </c>
      <c r="E9" s="31" t="inlineStr">
        <is>
          <t>O</t>
        </is>
      </c>
      <c r="F9" s="31" t="inlineStr">
        <is>
          <t>D</t>
        </is>
      </c>
      <c r="G9" s="31" t="inlineStr">
        <is>
          <t>D</t>
        </is>
      </c>
      <c r="H9" s="31" t="inlineStr">
        <is>
          <t>E</t>
        </is>
      </c>
      <c r="I9" s="31" t="inlineStr">
        <is>
          <t>O</t>
        </is>
      </c>
      <c r="J9" s="31" t="inlineStr">
        <is>
          <t>D</t>
        </is>
      </c>
      <c r="K9" s="31" t="inlineStr">
        <is>
          <t>N</t>
        </is>
      </c>
      <c r="L9" s="31" t="inlineStr">
        <is>
          <t>O</t>
        </is>
      </c>
      <c r="M9" s="31" t="inlineStr">
        <is>
          <t>D</t>
        </is>
      </c>
      <c r="N9" s="31" t="inlineStr">
        <is>
          <t>D</t>
        </is>
      </c>
      <c r="O9" s="31" t="inlineStr">
        <is>
          <t>E</t>
        </is>
      </c>
      <c r="P9" s="31" t="inlineStr">
        <is>
          <t>O</t>
        </is>
      </c>
      <c r="Q9" s="31" t="inlineStr">
        <is>
          <t>D</t>
        </is>
      </c>
      <c r="R9" s="31" t="inlineStr">
        <is>
          <t>N</t>
        </is>
      </c>
      <c r="S9" s="31" t="inlineStr">
        <is>
          <t>O</t>
        </is>
      </c>
      <c r="T9" s="31" t="inlineStr">
        <is>
          <t>D</t>
        </is>
      </c>
      <c r="U9" s="31" t="inlineStr">
        <is>
          <t>D</t>
        </is>
      </c>
      <c r="V9" s="31" t="inlineStr">
        <is>
          <t>E</t>
        </is>
      </c>
      <c r="W9" s="31" t="inlineStr">
        <is>
          <t>O</t>
        </is>
      </c>
      <c r="X9" s="31" t="inlineStr">
        <is>
          <t>D</t>
        </is>
      </c>
      <c r="Y9" s="31" t="inlineStr">
        <is>
          <t>N</t>
        </is>
      </c>
      <c r="Z9" s="31" t="inlineStr">
        <is>
          <t>O</t>
        </is>
      </c>
      <c r="AA9" s="31" t="inlineStr">
        <is>
          <t>D</t>
        </is>
      </c>
      <c r="AB9" s="31" t="inlineStr">
        <is>
          <t>D</t>
        </is>
      </c>
      <c r="AC9" s="31" t="inlineStr">
        <is>
          <t>E</t>
        </is>
      </c>
      <c r="AD9" s="31" t="inlineStr">
        <is>
          <t>O</t>
        </is>
      </c>
      <c r="AE9" s="31" t="inlineStr">
        <is>
          <t>D</t>
        </is>
      </c>
      <c r="AF9" s="31" t="inlineStr">
        <is>
          <t>N</t>
        </is>
      </c>
      <c r="AG9" s="31" t="inlineStr">
        <is>
          <t>O</t>
        </is>
      </c>
      <c r="AH9" s="31" t="n"/>
      <c r="AI9" s="32">
        <f>IF($B9="","",COUNTIF($D9:$AH9,'설정'!$B$10))</f>
        <v/>
      </c>
      <c r="AJ9" s="32">
        <f>IF($B9="","",COUNTIF($D9:$AH9,'설정'!$B$11))</f>
        <v/>
      </c>
      <c r="AK9" s="32">
        <f>IF($B9="","",COUNTIF($D9:$AH9,'설정'!$B$12))</f>
        <v/>
      </c>
      <c r="AL9" s="32">
        <f>IF($B9="","",COUNTIF($D9:$AH9,'설정'!$B$13))</f>
        <v/>
      </c>
      <c r="AM9" s="32">
        <f>IF($B9="","",COUNTIF($D9:$AH9,'설정'!$B$14))</f>
        <v/>
      </c>
      <c r="AN9" s="33">
        <f>IF($B9="","",SUMPRODUCT(COUNTIF($D9:$AH9,'설정'!$B$10:$B$17),'설정'!$F$10:$F$17))</f>
        <v/>
      </c>
    </row>
    <row r="10">
      <c r="A10" s="30" t="n">
        <v>4</v>
      </c>
      <c r="B10" s="18" t="inlineStr">
        <is>
          <t>최유나</t>
        </is>
      </c>
      <c r="C10" s="18" t="inlineStr">
        <is>
          <t>직원</t>
        </is>
      </c>
      <c r="D10" s="31" t="inlineStr">
        <is>
          <t>D</t>
        </is>
      </c>
      <c r="E10" s="31" t="inlineStr">
        <is>
          <t>D</t>
        </is>
      </c>
      <c r="F10" s="31" t="inlineStr">
        <is>
          <t>E</t>
        </is>
      </c>
      <c r="G10" s="31" t="inlineStr">
        <is>
          <t>O</t>
        </is>
      </c>
      <c r="H10" s="31" t="inlineStr">
        <is>
          <t>D</t>
        </is>
      </c>
      <c r="I10" s="31" t="inlineStr">
        <is>
          <t>N</t>
        </is>
      </c>
      <c r="J10" s="31" t="inlineStr">
        <is>
          <t>O</t>
        </is>
      </c>
      <c r="K10" s="31" t="inlineStr">
        <is>
          <t>D</t>
        </is>
      </c>
      <c r="L10" s="31" t="inlineStr">
        <is>
          <t>D</t>
        </is>
      </c>
      <c r="M10" s="31" t="inlineStr">
        <is>
          <t>E</t>
        </is>
      </c>
      <c r="N10" s="31" t="inlineStr">
        <is>
          <t>O</t>
        </is>
      </c>
      <c r="O10" s="31" t="inlineStr">
        <is>
          <t>D</t>
        </is>
      </c>
      <c r="P10" s="31" t="inlineStr">
        <is>
          <t>N</t>
        </is>
      </c>
      <c r="Q10" s="31" t="inlineStr">
        <is>
          <t>O</t>
        </is>
      </c>
      <c r="R10" s="31" t="inlineStr">
        <is>
          <t>D</t>
        </is>
      </c>
      <c r="S10" s="31" t="inlineStr">
        <is>
          <t>D</t>
        </is>
      </c>
      <c r="T10" s="31" t="inlineStr">
        <is>
          <t>E</t>
        </is>
      </c>
      <c r="U10" s="31" t="inlineStr">
        <is>
          <t>O</t>
        </is>
      </c>
      <c r="V10" s="31" t="inlineStr">
        <is>
          <t>D</t>
        </is>
      </c>
      <c r="W10" s="31" t="inlineStr">
        <is>
          <t>N</t>
        </is>
      </c>
      <c r="X10" s="31" t="inlineStr">
        <is>
          <t>O</t>
        </is>
      </c>
      <c r="Y10" s="31" t="inlineStr">
        <is>
          <t>D</t>
        </is>
      </c>
      <c r="Z10" s="31" t="inlineStr">
        <is>
          <t>D</t>
        </is>
      </c>
      <c r="AA10" s="31" t="inlineStr">
        <is>
          <t>E</t>
        </is>
      </c>
      <c r="AB10" s="31" t="inlineStr">
        <is>
          <t>O</t>
        </is>
      </c>
      <c r="AC10" s="31" t="inlineStr">
        <is>
          <t>D</t>
        </is>
      </c>
      <c r="AD10" s="31" t="inlineStr">
        <is>
          <t>N</t>
        </is>
      </c>
      <c r="AE10" s="31" t="inlineStr">
        <is>
          <t>O</t>
        </is>
      </c>
      <c r="AF10" s="31" t="inlineStr">
        <is>
          <t>D</t>
        </is>
      </c>
      <c r="AG10" s="31" t="inlineStr">
        <is>
          <t>D</t>
        </is>
      </c>
      <c r="AH10" s="31" t="n"/>
      <c r="AI10" s="32">
        <f>IF($B10="","",COUNTIF($D10:$AH10,'설정'!$B$10))</f>
        <v/>
      </c>
      <c r="AJ10" s="32">
        <f>IF($B10="","",COUNTIF($D10:$AH10,'설정'!$B$11))</f>
        <v/>
      </c>
      <c r="AK10" s="32">
        <f>IF($B10="","",COUNTIF($D10:$AH10,'설정'!$B$12))</f>
        <v/>
      </c>
      <c r="AL10" s="32">
        <f>IF($B10="","",COUNTIF($D10:$AH10,'설정'!$B$13))</f>
        <v/>
      </c>
      <c r="AM10" s="32">
        <f>IF($B10="","",COUNTIF($D10:$AH10,'설정'!$B$14))</f>
        <v/>
      </c>
      <c r="AN10" s="33">
        <f>IF($B10="","",SUMPRODUCT(COUNTIF($D10:$AH10,'설정'!$B$10:$B$17),'설정'!$F$10:$F$17))</f>
        <v/>
      </c>
    </row>
    <row r="11">
      <c r="A11" s="30" t="n">
        <v>5</v>
      </c>
      <c r="B11" s="18" t="n"/>
      <c r="C11" s="18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  <c r="M11" s="31" t="n"/>
      <c r="N11" s="31" t="n"/>
      <c r="O11" s="31" t="n"/>
      <c r="P11" s="31" t="n"/>
      <c r="Q11" s="31" t="n"/>
      <c r="R11" s="31" t="n"/>
      <c r="S11" s="31" t="n"/>
      <c r="T11" s="31" t="n"/>
      <c r="U11" s="31" t="n"/>
      <c r="V11" s="31" t="n"/>
      <c r="W11" s="31" t="n"/>
      <c r="X11" s="31" t="n"/>
      <c r="Y11" s="31" t="n"/>
      <c r="Z11" s="31" t="n"/>
      <c r="AA11" s="31" t="n"/>
      <c r="AB11" s="31" t="n"/>
      <c r="AC11" s="31" t="n"/>
      <c r="AD11" s="31" t="n"/>
      <c r="AE11" s="31" t="n"/>
      <c r="AF11" s="31" t="n"/>
      <c r="AG11" s="31" t="n"/>
      <c r="AH11" s="31" t="n"/>
      <c r="AI11" s="32">
        <f>IF($B11="","",COUNTIF($D11:$AH11,'설정'!$B$10))</f>
        <v/>
      </c>
      <c r="AJ11" s="32">
        <f>IF($B11="","",COUNTIF($D11:$AH11,'설정'!$B$11))</f>
        <v/>
      </c>
      <c r="AK11" s="32">
        <f>IF($B11="","",COUNTIF($D11:$AH11,'설정'!$B$12))</f>
        <v/>
      </c>
      <c r="AL11" s="32">
        <f>IF($B11="","",COUNTIF($D11:$AH11,'설정'!$B$13))</f>
        <v/>
      </c>
      <c r="AM11" s="32">
        <f>IF($B11="","",COUNTIF($D11:$AH11,'설정'!$B$14))</f>
        <v/>
      </c>
      <c r="AN11" s="33">
        <f>IF($B11="","",SUMPRODUCT(COUNTIF($D11:$AH11,'설정'!$B$10:$B$17),'설정'!$F$10:$F$17))</f>
        <v/>
      </c>
    </row>
    <row r="12">
      <c r="A12" s="30" t="n">
        <v>6</v>
      </c>
      <c r="B12" s="18" t="n"/>
      <c r="C12" s="18" t="n"/>
      <c r="D12" s="31" t="n"/>
      <c r="E12" s="31" t="n"/>
      <c r="F12" s="31" t="n"/>
      <c r="G12" s="31" t="n"/>
      <c r="H12" s="31" t="n"/>
      <c r="I12" s="31" t="n"/>
      <c r="J12" s="31" t="n"/>
      <c r="K12" s="31" t="n"/>
      <c r="L12" s="31" t="n"/>
      <c r="M12" s="31" t="n"/>
      <c r="N12" s="31" t="n"/>
      <c r="O12" s="31" t="n"/>
      <c r="P12" s="31" t="n"/>
      <c r="Q12" s="31" t="n"/>
      <c r="R12" s="31" t="n"/>
      <c r="S12" s="31" t="n"/>
      <c r="T12" s="31" t="n"/>
      <c r="U12" s="31" t="n"/>
      <c r="V12" s="31" t="n"/>
      <c r="W12" s="31" t="n"/>
      <c r="X12" s="31" t="n"/>
      <c r="Y12" s="31" t="n"/>
      <c r="Z12" s="31" t="n"/>
      <c r="AA12" s="31" t="n"/>
      <c r="AB12" s="31" t="n"/>
      <c r="AC12" s="31" t="n"/>
      <c r="AD12" s="31" t="n"/>
      <c r="AE12" s="31" t="n"/>
      <c r="AF12" s="31" t="n"/>
      <c r="AG12" s="31" t="n"/>
      <c r="AH12" s="31" t="n"/>
      <c r="AI12" s="32">
        <f>IF($B12="","",COUNTIF($D12:$AH12,'설정'!$B$10))</f>
        <v/>
      </c>
      <c r="AJ12" s="32">
        <f>IF($B12="","",COUNTIF($D12:$AH12,'설정'!$B$11))</f>
        <v/>
      </c>
      <c r="AK12" s="32">
        <f>IF($B12="","",COUNTIF($D12:$AH12,'설정'!$B$12))</f>
        <v/>
      </c>
      <c r="AL12" s="32">
        <f>IF($B12="","",COUNTIF($D12:$AH12,'설정'!$B$13))</f>
        <v/>
      </c>
      <c r="AM12" s="32">
        <f>IF($B12="","",COUNTIF($D12:$AH12,'설정'!$B$14))</f>
        <v/>
      </c>
      <c r="AN12" s="33">
        <f>IF($B12="","",SUMPRODUCT(COUNTIF($D12:$AH12,'설정'!$B$10:$B$17),'설정'!$F$10:$F$17))</f>
        <v/>
      </c>
    </row>
    <row r="13">
      <c r="A13" s="30" t="n">
        <v>7</v>
      </c>
      <c r="B13" s="18" t="n"/>
      <c r="C13" s="18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  <c r="M13" s="31" t="n"/>
      <c r="N13" s="31" t="n"/>
      <c r="O13" s="31" t="n"/>
      <c r="P13" s="31" t="n"/>
      <c r="Q13" s="31" t="n"/>
      <c r="R13" s="31" t="n"/>
      <c r="S13" s="31" t="n"/>
      <c r="T13" s="31" t="n"/>
      <c r="U13" s="31" t="n"/>
      <c r="V13" s="31" t="n"/>
      <c r="W13" s="31" t="n"/>
      <c r="X13" s="31" t="n"/>
      <c r="Y13" s="31" t="n"/>
      <c r="Z13" s="31" t="n"/>
      <c r="AA13" s="31" t="n"/>
      <c r="AB13" s="31" t="n"/>
      <c r="AC13" s="31" t="n"/>
      <c r="AD13" s="31" t="n"/>
      <c r="AE13" s="31" t="n"/>
      <c r="AF13" s="31" t="n"/>
      <c r="AG13" s="31" t="n"/>
      <c r="AH13" s="31" t="n"/>
      <c r="AI13" s="32">
        <f>IF($B13="","",COUNTIF($D13:$AH13,'설정'!$B$10))</f>
        <v/>
      </c>
      <c r="AJ13" s="32">
        <f>IF($B13="","",COUNTIF($D13:$AH13,'설정'!$B$11))</f>
        <v/>
      </c>
      <c r="AK13" s="32">
        <f>IF($B13="","",COUNTIF($D13:$AH13,'설정'!$B$12))</f>
        <v/>
      </c>
      <c r="AL13" s="32">
        <f>IF($B13="","",COUNTIF($D13:$AH13,'설정'!$B$13))</f>
        <v/>
      </c>
      <c r="AM13" s="32">
        <f>IF($B13="","",COUNTIF($D13:$AH13,'설정'!$B$14))</f>
        <v/>
      </c>
      <c r="AN13" s="33">
        <f>IF($B13="","",SUMPRODUCT(COUNTIF($D13:$AH13,'설정'!$B$10:$B$17),'설정'!$F$10:$F$17))</f>
        <v/>
      </c>
    </row>
    <row r="14">
      <c r="A14" s="30" t="n">
        <v>8</v>
      </c>
      <c r="B14" s="18" t="n"/>
      <c r="C14" s="18" t="n"/>
      <c r="D14" s="31" t="n"/>
      <c r="E14" s="31" t="n"/>
      <c r="F14" s="31" t="n"/>
      <c r="G14" s="31" t="n"/>
      <c r="H14" s="31" t="n"/>
      <c r="I14" s="31" t="n"/>
      <c r="J14" s="31" t="n"/>
      <c r="K14" s="31" t="n"/>
      <c r="L14" s="31" t="n"/>
      <c r="M14" s="31" t="n"/>
      <c r="N14" s="31" t="n"/>
      <c r="O14" s="31" t="n"/>
      <c r="P14" s="31" t="n"/>
      <c r="Q14" s="31" t="n"/>
      <c r="R14" s="31" t="n"/>
      <c r="S14" s="31" t="n"/>
      <c r="T14" s="31" t="n"/>
      <c r="U14" s="31" t="n"/>
      <c r="V14" s="31" t="n"/>
      <c r="W14" s="31" t="n"/>
      <c r="X14" s="31" t="n"/>
      <c r="Y14" s="31" t="n"/>
      <c r="Z14" s="31" t="n"/>
      <c r="AA14" s="31" t="n"/>
      <c r="AB14" s="31" t="n"/>
      <c r="AC14" s="31" t="n"/>
      <c r="AD14" s="31" t="n"/>
      <c r="AE14" s="31" t="n"/>
      <c r="AF14" s="31" t="n"/>
      <c r="AG14" s="31" t="n"/>
      <c r="AH14" s="31" t="n"/>
      <c r="AI14" s="32">
        <f>IF($B14="","",COUNTIF($D14:$AH14,'설정'!$B$10))</f>
        <v/>
      </c>
      <c r="AJ14" s="32">
        <f>IF($B14="","",COUNTIF($D14:$AH14,'설정'!$B$11))</f>
        <v/>
      </c>
      <c r="AK14" s="32">
        <f>IF($B14="","",COUNTIF($D14:$AH14,'설정'!$B$12))</f>
        <v/>
      </c>
      <c r="AL14" s="32">
        <f>IF($B14="","",COUNTIF($D14:$AH14,'설정'!$B$13))</f>
        <v/>
      </c>
      <c r="AM14" s="32">
        <f>IF($B14="","",COUNTIF($D14:$AH14,'설정'!$B$14))</f>
        <v/>
      </c>
      <c r="AN14" s="33">
        <f>IF($B14="","",SUMPRODUCT(COUNTIF($D14:$AH14,'설정'!$B$10:$B$17),'설정'!$F$10:$F$17))</f>
        <v/>
      </c>
    </row>
    <row r="15">
      <c r="A15" s="30" t="n">
        <v>9</v>
      </c>
      <c r="B15" s="18" t="n"/>
      <c r="C15" s="18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  <c r="M15" s="31" t="n"/>
      <c r="N15" s="31" t="n"/>
      <c r="O15" s="31" t="n"/>
      <c r="P15" s="31" t="n"/>
      <c r="Q15" s="31" t="n"/>
      <c r="R15" s="31" t="n"/>
      <c r="S15" s="31" t="n"/>
      <c r="T15" s="31" t="n"/>
      <c r="U15" s="31" t="n"/>
      <c r="V15" s="31" t="n"/>
      <c r="W15" s="31" t="n"/>
      <c r="X15" s="31" t="n"/>
      <c r="Y15" s="31" t="n"/>
      <c r="Z15" s="31" t="n"/>
      <c r="AA15" s="31" t="n"/>
      <c r="AB15" s="31" t="n"/>
      <c r="AC15" s="31" t="n"/>
      <c r="AD15" s="31" t="n"/>
      <c r="AE15" s="31" t="n"/>
      <c r="AF15" s="31" t="n"/>
      <c r="AG15" s="31" t="n"/>
      <c r="AH15" s="31" t="n"/>
      <c r="AI15" s="32">
        <f>IF($B15="","",COUNTIF($D15:$AH15,'설정'!$B$10))</f>
        <v/>
      </c>
      <c r="AJ15" s="32">
        <f>IF($B15="","",COUNTIF($D15:$AH15,'설정'!$B$11))</f>
        <v/>
      </c>
      <c r="AK15" s="32">
        <f>IF($B15="","",COUNTIF($D15:$AH15,'설정'!$B$12))</f>
        <v/>
      </c>
      <c r="AL15" s="32">
        <f>IF($B15="","",COUNTIF($D15:$AH15,'설정'!$B$13))</f>
        <v/>
      </c>
      <c r="AM15" s="32">
        <f>IF($B15="","",COUNTIF($D15:$AH15,'설정'!$B$14))</f>
        <v/>
      </c>
      <c r="AN15" s="33">
        <f>IF($B15="","",SUMPRODUCT(COUNTIF($D15:$AH15,'설정'!$B$10:$B$17),'설정'!$F$10:$F$17))</f>
        <v/>
      </c>
    </row>
    <row r="16">
      <c r="A16" s="30" t="n">
        <v>10</v>
      </c>
      <c r="B16" s="18" t="n"/>
      <c r="C16" s="18" t="n"/>
      <c r="D16" s="31" t="n"/>
      <c r="E16" s="31" t="n"/>
      <c r="F16" s="31" t="n"/>
      <c r="G16" s="31" t="n"/>
      <c r="H16" s="31" t="n"/>
      <c r="I16" s="31" t="n"/>
      <c r="J16" s="31" t="n"/>
      <c r="K16" s="31" t="n"/>
      <c r="L16" s="31" t="n"/>
      <c r="M16" s="31" t="n"/>
      <c r="N16" s="31" t="n"/>
      <c r="O16" s="31" t="n"/>
      <c r="P16" s="31" t="n"/>
      <c r="Q16" s="31" t="n"/>
      <c r="R16" s="31" t="n"/>
      <c r="S16" s="31" t="n"/>
      <c r="T16" s="31" t="n"/>
      <c r="U16" s="31" t="n"/>
      <c r="V16" s="31" t="n"/>
      <c r="W16" s="31" t="n"/>
      <c r="X16" s="31" t="n"/>
      <c r="Y16" s="31" t="n"/>
      <c r="Z16" s="31" t="n"/>
      <c r="AA16" s="31" t="n"/>
      <c r="AB16" s="31" t="n"/>
      <c r="AC16" s="31" t="n"/>
      <c r="AD16" s="31" t="n"/>
      <c r="AE16" s="31" t="n"/>
      <c r="AF16" s="31" t="n"/>
      <c r="AG16" s="31" t="n"/>
      <c r="AH16" s="31" t="n"/>
      <c r="AI16" s="32">
        <f>IF($B16="","",COUNTIF($D16:$AH16,'설정'!$B$10))</f>
        <v/>
      </c>
      <c r="AJ16" s="32">
        <f>IF($B16="","",COUNTIF($D16:$AH16,'설정'!$B$11))</f>
        <v/>
      </c>
      <c r="AK16" s="32">
        <f>IF($B16="","",COUNTIF($D16:$AH16,'설정'!$B$12))</f>
        <v/>
      </c>
      <c r="AL16" s="32">
        <f>IF($B16="","",COUNTIF($D16:$AH16,'설정'!$B$13))</f>
        <v/>
      </c>
      <c r="AM16" s="32">
        <f>IF($B16="","",COUNTIF($D16:$AH16,'설정'!$B$14))</f>
        <v/>
      </c>
      <c r="AN16" s="33">
        <f>IF($B16="","",SUMPRODUCT(COUNTIF($D16:$AH16,'설정'!$B$10:$B$17),'설정'!$F$10:$F$17))</f>
        <v/>
      </c>
    </row>
    <row r="17">
      <c r="A17" s="30" t="n">
        <v>11</v>
      </c>
      <c r="B17" s="18" t="n"/>
      <c r="C17" s="18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  <c r="M17" s="31" t="n"/>
      <c r="N17" s="31" t="n"/>
      <c r="O17" s="31" t="n"/>
      <c r="P17" s="31" t="n"/>
      <c r="Q17" s="31" t="n"/>
      <c r="R17" s="31" t="n"/>
      <c r="S17" s="31" t="n"/>
      <c r="T17" s="31" t="n"/>
      <c r="U17" s="31" t="n"/>
      <c r="V17" s="31" t="n"/>
      <c r="W17" s="31" t="n"/>
      <c r="X17" s="31" t="n"/>
      <c r="Y17" s="31" t="n"/>
      <c r="Z17" s="31" t="n"/>
      <c r="AA17" s="31" t="n"/>
      <c r="AB17" s="31" t="n"/>
      <c r="AC17" s="31" t="n"/>
      <c r="AD17" s="31" t="n"/>
      <c r="AE17" s="31" t="n"/>
      <c r="AF17" s="31" t="n"/>
      <c r="AG17" s="31" t="n"/>
      <c r="AH17" s="31" t="n"/>
      <c r="AI17" s="32">
        <f>IF($B17="","",COUNTIF($D17:$AH17,'설정'!$B$10))</f>
        <v/>
      </c>
      <c r="AJ17" s="32">
        <f>IF($B17="","",COUNTIF($D17:$AH17,'설정'!$B$11))</f>
        <v/>
      </c>
      <c r="AK17" s="32">
        <f>IF($B17="","",COUNTIF($D17:$AH17,'설정'!$B$12))</f>
        <v/>
      </c>
      <c r="AL17" s="32">
        <f>IF($B17="","",COUNTIF($D17:$AH17,'설정'!$B$13))</f>
        <v/>
      </c>
      <c r="AM17" s="32">
        <f>IF($B17="","",COUNTIF($D17:$AH17,'설정'!$B$14))</f>
        <v/>
      </c>
      <c r="AN17" s="33">
        <f>IF($B17="","",SUMPRODUCT(COUNTIF($D17:$AH17,'설정'!$B$10:$B$17),'설정'!$F$10:$F$17))</f>
        <v/>
      </c>
    </row>
    <row r="18">
      <c r="A18" s="30" t="n">
        <v>12</v>
      </c>
      <c r="B18" s="18" t="n"/>
      <c r="C18" s="18" t="n"/>
      <c r="D18" s="31" t="n"/>
      <c r="E18" s="31" t="n"/>
      <c r="F18" s="31" t="n"/>
      <c r="G18" s="31" t="n"/>
      <c r="H18" s="31" t="n"/>
      <c r="I18" s="31" t="n"/>
      <c r="J18" s="31" t="n"/>
      <c r="K18" s="31" t="n"/>
      <c r="L18" s="31" t="n"/>
      <c r="M18" s="31" t="n"/>
      <c r="N18" s="31" t="n"/>
      <c r="O18" s="31" t="n"/>
      <c r="P18" s="31" t="n"/>
      <c r="Q18" s="31" t="n"/>
      <c r="R18" s="31" t="n"/>
      <c r="S18" s="31" t="n"/>
      <c r="T18" s="31" t="n"/>
      <c r="U18" s="31" t="n"/>
      <c r="V18" s="31" t="n"/>
      <c r="W18" s="31" t="n"/>
      <c r="X18" s="31" t="n"/>
      <c r="Y18" s="31" t="n"/>
      <c r="Z18" s="31" t="n"/>
      <c r="AA18" s="31" t="n"/>
      <c r="AB18" s="31" t="n"/>
      <c r="AC18" s="31" t="n"/>
      <c r="AD18" s="31" t="n"/>
      <c r="AE18" s="31" t="n"/>
      <c r="AF18" s="31" t="n"/>
      <c r="AG18" s="31" t="n"/>
      <c r="AH18" s="31" t="n"/>
      <c r="AI18" s="32">
        <f>IF($B18="","",COUNTIF($D18:$AH18,'설정'!$B$10))</f>
        <v/>
      </c>
      <c r="AJ18" s="32">
        <f>IF($B18="","",COUNTIF($D18:$AH18,'설정'!$B$11))</f>
        <v/>
      </c>
      <c r="AK18" s="32">
        <f>IF($B18="","",COUNTIF($D18:$AH18,'설정'!$B$12))</f>
        <v/>
      </c>
      <c r="AL18" s="32">
        <f>IF($B18="","",COUNTIF($D18:$AH18,'설정'!$B$13))</f>
        <v/>
      </c>
      <c r="AM18" s="32">
        <f>IF($B18="","",COUNTIF($D18:$AH18,'설정'!$B$14))</f>
        <v/>
      </c>
      <c r="AN18" s="33">
        <f>IF($B18="","",SUMPRODUCT(COUNTIF($D18:$AH18,'설정'!$B$10:$B$17),'설정'!$F$10:$F$17))</f>
        <v/>
      </c>
    </row>
    <row r="19">
      <c r="A19" s="30" t="n">
        <v>13</v>
      </c>
      <c r="B19" s="18" t="n"/>
      <c r="C19" s="18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  <c r="M19" s="31" t="n"/>
      <c r="N19" s="31" t="n"/>
      <c r="O19" s="31" t="n"/>
      <c r="P19" s="31" t="n"/>
      <c r="Q19" s="31" t="n"/>
      <c r="R19" s="31" t="n"/>
      <c r="S19" s="31" t="n"/>
      <c r="T19" s="31" t="n"/>
      <c r="U19" s="31" t="n"/>
      <c r="V19" s="31" t="n"/>
      <c r="W19" s="31" t="n"/>
      <c r="X19" s="31" t="n"/>
      <c r="Y19" s="31" t="n"/>
      <c r="Z19" s="31" t="n"/>
      <c r="AA19" s="31" t="n"/>
      <c r="AB19" s="31" t="n"/>
      <c r="AC19" s="31" t="n"/>
      <c r="AD19" s="31" t="n"/>
      <c r="AE19" s="31" t="n"/>
      <c r="AF19" s="31" t="n"/>
      <c r="AG19" s="31" t="n"/>
      <c r="AH19" s="31" t="n"/>
      <c r="AI19" s="32">
        <f>IF($B19="","",COUNTIF($D19:$AH19,'설정'!$B$10))</f>
        <v/>
      </c>
      <c r="AJ19" s="32">
        <f>IF($B19="","",COUNTIF($D19:$AH19,'설정'!$B$11))</f>
        <v/>
      </c>
      <c r="AK19" s="32">
        <f>IF($B19="","",COUNTIF($D19:$AH19,'설정'!$B$12))</f>
        <v/>
      </c>
      <c r="AL19" s="32">
        <f>IF($B19="","",COUNTIF($D19:$AH19,'설정'!$B$13))</f>
        <v/>
      </c>
      <c r="AM19" s="32">
        <f>IF($B19="","",COUNTIF($D19:$AH19,'설정'!$B$14))</f>
        <v/>
      </c>
      <c r="AN19" s="33">
        <f>IF($B19="","",SUMPRODUCT(COUNTIF($D19:$AH19,'설정'!$B$10:$B$17),'설정'!$F$10:$F$17))</f>
        <v/>
      </c>
    </row>
    <row r="20">
      <c r="A20" s="30" t="n">
        <v>14</v>
      </c>
      <c r="B20" s="18" t="n"/>
      <c r="C20" s="18" t="n"/>
      <c r="D20" s="31" t="n"/>
      <c r="E20" s="31" t="n"/>
      <c r="F20" s="31" t="n"/>
      <c r="G20" s="31" t="n"/>
      <c r="H20" s="31" t="n"/>
      <c r="I20" s="31" t="n"/>
      <c r="J20" s="31" t="n"/>
      <c r="K20" s="31" t="n"/>
      <c r="L20" s="31" t="n"/>
      <c r="M20" s="31" t="n"/>
      <c r="N20" s="31" t="n"/>
      <c r="O20" s="31" t="n"/>
      <c r="P20" s="31" t="n"/>
      <c r="Q20" s="31" t="n"/>
      <c r="R20" s="31" t="n"/>
      <c r="S20" s="31" t="n"/>
      <c r="T20" s="31" t="n"/>
      <c r="U20" s="31" t="n"/>
      <c r="V20" s="31" t="n"/>
      <c r="W20" s="31" t="n"/>
      <c r="X20" s="31" t="n"/>
      <c r="Y20" s="31" t="n"/>
      <c r="Z20" s="31" t="n"/>
      <c r="AA20" s="31" t="n"/>
      <c r="AB20" s="31" t="n"/>
      <c r="AC20" s="31" t="n"/>
      <c r="AD20" s="31" t="n"/>
      <c r="AE20" s="31" t="n"/>
      <c r="AF20" s="31" t="n"/>
      <c r="AG20" s="31" t="n"/>
      <c r="AH20" s="31" t="n"/>
      <c r="AI20" s="32">
        <f>IF($B20="","",COUNTIF($D20:$AH20,'설정'!$B$10))</f>
        <v/>
      </c>
      <c r="AJ20" s="32">
        <f>IF($B20="","",COUNTIF($D20:$AH20,'설정'!$B$11))</f>
        <v/>
      </c>
      <c r="AK20" s="32">
        <f>IF($B20="","",COUNTIF($D20:$AH20,'설정'!$B$12))</f>
        <v/>
      </c>
      <c r="AL20" s="32">
        <f>IF($B20="","",COUNTIF($D20:$AH20,'설정'!$B$13))</f>
        <v/>
      </c>
      <c r="AM20" s="32">
        <f>IF($B20="","",COUNTIF($D20:$AH20,'설정'!$B$14))</f>
        <v/>
      </c>
      <c r="AN20" s="33">
        <f>IF($B20="","",SUMPRODUCT(COUNTIF($D20:$AH20,'설정'!$B$10:$B$17),'설정'!$F$10:$F$17))</f>
        <v/>
      </c>
    </row>
    <row r="21">
      <c r="A21" s="30" t="n">
        <v>15</v>
      </c>
      <c r="B21" s="18" t="n"/>
      <c r="C21" s="18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  <c r="M21" s="31" t="n"/>
      <c r="N21" s="31" t="n"/>
      <c r="O21" s="31" t="n"/>
      <c r="P21" s="31" t="n"/>
      <c r="Q21" s="31" t="n"/>
      <c r="R21" s="31" t="n"/>
      <c r="S21" s="31" t="n"/>
      <c r="T21" s="31" t="n"/>
      <c r="U21" s="31" t="n"/>
      <c r="V21" s="31" t="n"/>
      <c r="W21" s="31" t="n"/>
      <c r="X21" s="31" t="n"/>
      <c r="Y21" s="31" t="n"/>
      <c r="Z21" s="31" t="n"/>
      <c r="AA21" s="31" t="n"/>
      <c r="AB21" s="31" t="n"/>
      <c r="AC21" s="31" t="n"/>
      <c r="AD21" s="31" t="n"/>
      <c r="AE21" s="31" t="n"/>
      <c r="AF21" s="31" t="n"/>
      <c r="AG21" s="31" t="n"/>
      <c r="AH21" s="31" t="n"/>
      <c r="AI21" s="32">
        <f>IF($B21="","",COUNTIF($D21:$AH21,'설정'!$B$10))</f>
        <v/>
      </c>
      <c r="AJ21" s="32">
        <f>IF($B21="","",COUNTIF($D21:$AH21,'설정'!$B$11))</f>
        <v/>
      </c>
      <c r="AK21" s="32">
        <f>IF($B21="","",COUNTIF($D21:$AH21,'설정'!$B$12))</f>
        <v/>
      </c>
      <c r="AL21" s="32">
        <f>IF($B21="","",COUNTIF($D21:$AH21,'설정'!$B$13))</f>
        <v/>
      </c>
      <c r="AM21" s="32">
        <f>IF($B21="","",COUNTIF($D21:$AH21,'설정'!$B$14))</f>
        <v/>
      </c>
      <c r="AN21" s="33">
        <f>IF($B21="","",SUMPRODUCT(COUNTIF($D21:$AH21,'설정'!$B$10:$B$17),'설정'!$F$10:$F$17))</f>
        <v/>
      </c>
    </row>
    <row r="22">
      <c r="A22" s="30" t="n">
        <v>16</v>
      </c>
      <c r="B22" s="18" t="n"/>
      <c r="C22" s="18" t="n"/>
      <c r="D22" s="31" t="n"/>
      <c r="E22" s="31" t="n"/>
      <c r="F22" s="31" t="n"/>
      <c r="G22" s="31" t="n"/>
      <c r="H22" s="31" t="n"/>
      <c r="I22" s="31" t="n"/>
      <c r="J22" s="31" t="n"/>
      <c r="K22" s="31" t="n"/>
      <c r="L22" s="31" t="n"/>
      <c r="M22" s="31" t="n"/>
      <c r="N22" s="31" t="n"/>
      <c r="O22" s="31" t="n"/>
      <c r="P22" s="31" t="n"/>
      <c r="Q22" s="31" t="n"/>
      <c r="R22" s="31" t="n"/>
      <c r="S22" s="31" t="n"/>
      <c r="T22" s="31" t="n"/>
      <c r="U22" s="31" t="n"/>
      <c r="V22" s="31" t="n"/>
      <c r="W22" s="31" t="n"/>
      <c r="X22" s="31" t="n"/>
      <c r="Y22" s="31" t="n"/>
      <c r="Z22" s="31" t="n"/>
      <c r="AA22" s="31" t="n"/>
      <c r="AB22" s="31" t="n"/>
      <c r="AC22" s="31" t="n"/>
      <c r="AD22" s="31" t="n"/>
      <c r="AE22" s="31" t="n"/>
      <c r="AF22" s="31" t="n"/>
      <c r="AG22" s="31" t="n"/>
      <c r="AH22" s="31" t="n"/>
      <c r="AI22" s="32">
        <f>IF($B22="","",COUNTIF($D22:$AH22,'설정'!$B$10))</f>
        <v/>
      </c>
      <c r="AJ22" s="32">
        <f>IF($B22="","",COUNTIF($D22:$AH22,'설정'!$B$11))</f>
        <v/>
      </c>
      <c r="AK22" s="32">
        <f>IF($B22="","",COUNTIF($D22:$AH22,'설정'!$B$12))</f>
        <v/>
      </c>
      <c r="AL22" s="32">
        <f>IF($B22="","",COUNTIF($D22:$AH22,'설정'!$B$13))</f>
        <v/>
      </c>
      <c r="AM22" s="32">
        <f>IF($B22="","",COUNTIF($D22:$AH22,'설정'!$B$14))</f>
        <v/>
      </c>
      <c r="AN22" s="33">
        <f>IF($B22="","",SUMPRODUCT(COUNTIF($D22:$AH22,'설정'!$B$10:$B$17),'설정'!$F$10:$F$17))</f>
        <v/>
      </c>
    </row>
    <row r="23">
      <c r="A23" s="30" t="n">
        <v>17</v>
      </c>
      <c r="B23" s="18" t="n"/>
      <c r="C23" s="18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  <c r="M23" s="31" t="n"/>
      <c r="N23" s="31" t="n"/>
      <c r="O23" s="31" t="n"/>
      <c r="P23" s="31" t="n"/>
      <c r="Q23" s="31" t="n"/>
      <c r="R23" s="31" t="n"/>
      <c r="S23" s="31" t="n"/>
      <c r="T23" s="31" t="n"/>
      <c r="U23" s="31" t="n"/>
      <c r="V23" s="31" t="n"/>
      <c r="W23" s="31" t="n"/>
      <c r="X23" s="31" t="n"/>
      <c r="Y23" s="31" t="n"/>
      <c r="Z23" s="31" t="n"/>
      <c r="AA23" s="31" t="n"/>
      <c r="AB23" s="31" t="n"/>
      <c r="AC23" s="31" t="n"/>
      <c r="AD23" s="31" t="n"/>
      <c r="AE23" s="31" t="n"/>
      <c r="AF23" s="31" t="n"/>
      <c r="AG23" s="31" t="n"/>
      <c r="AH23" s="31" t="n"/>
      <c r="AI23" s="32">
        <f>IF($B23="","",COUNTIF($D23:$AH23,'설정'!$B$10))</f>
        <v/>
      </c>
      <c r="AJ23" s="32">
        <f>IF($B23="","",COUNTIF($D23:$AH23,'설정'!$B$11))</f>
        <v/>
      </c>
      <c r="AK23" s="32">
        <f>IF($B23="","",COUNTIF($D23:$AH23,'설정'!$B$12))</f>
        <v/>
      </c>
      <c r="AL23" s="32">
        <f>IF($B23="","",COUNTIF($D23:$AH23,'설정'!$B$13))</f>
        <v/>
      </c>
      <c r="AM23" s="32">
        <f>IF($B23="","",COUNTIF($D23:$AH23,'설정'!$B$14))</f>
        <v/>
      </c>
      <c r="AN23" s="33">
        <f>IF($B23="","",SUMPRODUCT(COUNTIF($D23:$AH23,'설정'!$B$10:$B$17),'설정'!$F$10:$F$17))</f>
        <v/>
      </c>
    </row>
    <row r="24">
      <c r="A24" s="30" t="n">
        <v>18</v>
      </c>
      <c r="B24" s="18" t="n"/>
      <c r="C24" s="18" t="n"/>
      <c r="D24" s="31" t="n"/>
      <c r="E24" s="31" t="n"/>
      <c r="F24" s="31" t="n"/>
      <c r="G24" s="31" t="n"/>
      <c r="H24" s="31" t="n"/>
      <c r="I24" s="31" t="n"/>
      <c r="J24" s="31" t="n"/>
      <c r="K24" s="31" t="n"/>
      <c r="L24" s="31" t="n"/>
      <c r="M24" s="31" t="n"/>
      <c r="N24" s="31" t="n"/>
      <c r="O24" s="31" t="n"/>
      <c r="P24" s="31" t="n"/>
      <c r="Q24" s="31" t="n"/>
      <c r="R24" s="31" t="n"/>
      <c r="S24" s="31" t="n"/>
      <c r="T24" s="31" t="n"/>
      <c r="U24" s="31" t="n"/>
      <c r="V24" s="31" t="n"/>
      <c r="W24" s="31" t="n"/>
      <c r="X24" s="31" t="n"/>
      <c r="Y24" s="31" t="n"/>
      <c r="Z24" s="31" t="n"/>
      <c r="AA24" s="31" t="n"/>
      <c r="AB24" s="31" t="n"/>
      <c r="AC24" s="31" t="n"/>
      <c r="AD24" s="31" t="n"/>
      <c r="AE24" s="31" t="n"/>
      <c r="AF24" s="31" t="n"/>
      <c r="AG24" s="31" t="n"/>
      <c r="AH24" s="31" t="n"/>
      <c r="AI24" s="32">
        <f>IF($B24="","",COUNTIF($D24:$AH24,'설정'!$B$10))</f>
        <v/>
      </c>
      <c r="AJ24" s="32">
        <f>IF($B24="","",COUNTIF($D24:$AH24,'설정'!$B$11))</f>
        <v/>
      </c>
      <c r="AK24" s="32">
        <f>IF($B24="","",COUNTIF($D24:$AH24,'설정'!$B$12))</f>
        <v/>
      </c>
      <c r="AL24" s="32">
        <f>IF($B24="","",COUNTIF($D24:$AH24,'설정'!$B$13))</f>
        <v/>
      </c>
      <c r="AM24" s="32">
        <f>IF($B24="","",COUNTIF($D24:$AH24,'설정'!$B$14))</f>
        <v/>
      </c>
      <c r="AN24" s="33">
        <f>IF($B24="","",SUMPRODUCT(COUNTIF($D24:$AH24,'설정'!$B$10:$B$17),'설정'!$F$10:$F$17))</f>
        <v/>
      </c>
    </row>
    <row r="25">
      <c r="A25" s="30" t="n">
        <v>19</v>
      </c>
      <c r="B25" s="18" t="n"/>
      <c r="C25" s="18" t="n"/>
      <c r="D25" s="31" t="n"/>
      <c r="E25" s="31" t="n"/>
      <c r="F25" s="31" t="n"/>
      <c r="G25" s="31" t="n"/>
      <c r="H25" s="31" t="n"/>
      <c r="I25" s="31" t="n"/>
      <c r="J25" s="31" t="n"/>
      <c r="K25" s="31" t="n"/>
      <c r="L25" s="31" t="n"/>
      <c r="M25" s="31" t="n"/>
      <c r="N25" s="31" t="n"/>
      <c r="O25" s="31" t="n"/>
      <c r="P25" s="31" t="n"/>
      <c r="Q25" s="31" t="n"/>
      <c r="R25" s="31" t="n"/>
      <c r="S25" s="31" t="n"/>
      <c r="T25" s="31" t="n"/>
      <c r="U25" s="31" t="n"/>
      <c r="V25" s="31" t="n"/>
      <c r="W25" s="31" t="n"/>
      <c r="X25" s="31" t="n"/>
      <c r="Y25" s="31" t="n"/>
      <c r="Z25" s="31" t="n"/>
      <c r="AA25" s="31" t="n"/>
      <c r="AB25" s="31" t="n"/>
      <c r="AC25" s="31" t="n"/>
      <c r="AD25" s="31" t="n"/>
      <c r="AE25" s="31" t="n"/>
      <c r="AF25" s="31" t="n"/>
      <c r="AG25" s="31" t="n"/>
      <c r="AH25" s="31" t="n"/>
      <c r="AI25" s="32">
        <f>IF($B25="","",COUNTIF($D25:$AH25,'설정'!$B$10))</f>
        <v/>
      </c>
      <c r="AJ25" s="32">
        <f>IF($B25="","",COUNTIF($D25:$AH25,'설정'!$B$11))</f>
        <v/>
      </c>
      <c r="AK25" s="32">
        <f>IF($B25="","",COUNTIF($D25:$AH25,'설정'!$B$12))</f>
        <v/>
      </c>
      <c r="AL25" s="32">
        <f>IF($B25="","",COUNTIF($D25:$AH25,'설정'!$B$13))</f>
        <v/>
      </c>
      <c r="AM25" s="32">
        <f>IF($B25="","",COUNTIF($D25:$AH25,'설정'!$B$14))</f>
        <v/>
      </c>
      <c r="AN25" s="33">
        <f>IF($B25="","",SUMPRODUCT(COUNTIF($D25:$AH25,'설정'!$B$10:$B$17),'설정'!$F$10:$F$17))</f>
        <v/>
      </c>
    </row>
    <row r="26">
      <c r="A26" s="30" t="n">
        <v>20</v>
      </c>
      <c r="B26" s="18" t="n"/>
      <c r="C26" s="18" t="n"/>
      <c r="D26" s="31" t="n"/>
      <c r="E26" s="31" t="n"/>
      <c r="F26" s="31" t="n"/>
      <c r="G26" s="31" t="n"/>
      <c r="H26" s="31" t="n"/>
      <c r="I26" s="31" t="n"/>
      <c r="J26" s="31" t="n"/>
      <c r="K26" s="31" t="n"/>
      <c r="L26" s="31" t="n"/>
      <c r="M26" s="31" t="n"/>
      <c r="N26" s="31" t="n"/>
      <c r="O26" s="31" t="n"/>
      <c r="P26" s="31" t="n"/>
      <c r="Q26" s="31" t="n"/>
      <c r="R26" s="31" t="n"/>
      <c r="S26" s="31" t="n"/>
      <c r="T26" s="31" t="n"/>
      <c r="U26" s="31" t="n"/>
      <c r="V26" s="31" t="n"/>
      <c r="W26" s="31" t="n"/>
      <c r="X26" s="31" t="n"/>
      <c r="Y26" s="31" t="n"/>
      <c r="Z26" s="31" t="n"/>
      <c r="AA26" s="31" t="n"/>
      <c r="AB26" s="31" t="n"/>
      <c r="AC26" s="31" t="n"/>
      <c r="AD26" s="31" t="n"/>
      <c r="AE26" s="31" t="n"/>
      <c r="AF26" s="31" t="n"/>
      <c r="AG26" s="31" t="n"/>
      <c r="AH26" s="31" t="n"/>
      <c r="AI26" s="32">
        <f>IF($B26="","",COUNTIF($D26:$AH26,'설정'!$B$10))</f>
        <v/>
      </c>
      <c r="AJ26" s="32">
        <f>IF($B26="","",COUNTIF($D26:$AH26,'설정'!$B$11))</f>
        <v/>
      </c>
      <c r="AK26" s="32">
        <f>IF($B26="","",COUNTIF($D26:$AH26,'설정'!$B$12))</f>
        <v/>
      </c>
      <c r="AL26" s="32">
        <f>IF($B26="","",COUNTIF($D26:$AH26,'설정'!$B$13))</f>
        <v/>
      </c>
      <c r="AM26" s="32">
        <f>IF($B26="","",COUNTIF($D26:$AH26,'설정'!$B$14))</f>
        <v/>
      </c>
      <c r="AN26" s="33">
        <f>IF($B26="","",SUMPRODUCT(COUNTIF($D26:$AH26,'설정'!$B$10:$B$17),'설정'!$F$10:$F$17))</f>
        <v/>
      </c>
    </row>
    <row r="28">
      <c r="A28" s="26">
        <f>'설정'!C10&amp;" 인원"</f>
        <v/>
      </c>
      <c r="D28" s="34">
        <f>IF(D$5="","",COUNTIF(D$7:D$26,'설정'!$B$10))</f>
        <v/>
      </c>
      <c r="E28" s="34">
        <f>IF(E$5="","",COUNTIF(E$7:E$26,'설정'!$B$10))</f>
        <v/>
      </c>
      <c r="F28" s="34">
        <f>IF(F$5="","",COUNTIF(F$7:F$26,'설정'!$B$10))</f>
        <v/>
      </c>
      <c r="G28" s="34">
        <f>IF(G$5="","",COUNTIF(G$7:G$26,'설정'!$B$10))</f>
        <v/>
      </c>
      <c r="H28" s="34">
        <f>IF(H$5="","",COUNTIF(H$7:H$26,'설정'!$B$10))</f>
        <v/>
      </c>
      <c r="I28" s="34">
        <f>IF(I$5="","",COUNTIF(I$7:I$26,'설정'!$B$10))</f>
        <v/>
      </c>
      <c r="J28" s="34">
        <f>IF(J$5="","",COUNTIF(J$7:J$26,'설정'!$B$10))</f>
        <v/>
      </c>
      <c r="K28" s="34">
        <f>IF(K$5="","",COUNTIF(K$7:K$26,'설정'!$B$10))</f>
        <v/>
      </c>
      <c r="L28" s="34">
        <f>IF(L$5="","",COUNTIF(L$7:L$26,'설정'!$B$10))</f>
        <v/>
      </c>
      <c r="M28" s="34">
        <f>IF(M$5="","",COUNTIF(M$7:M$26,'설정'!$B$10))</f>
        <v/>
      </c>
      <c r="N28" s="34">
        <f>IF(N$5="","",COUNTIF(N$7:N$26,'설정'!$B$10))</f>
        <v/>
      </c>
      <c r="O28" s="34">
        <f>IF(O$5="","",COUNTIF(O$7:O$26,'설정'!$B$10))</f>
        <v/>
      </c>
      <c r="P28" s="34">
        <f>IF(P$5="","",COUNTIF(P$7:P$26,'설정'!$B$10))</f>
        <v/>
      </c>
      <c r="Q28" s="34">
        <f>IF(Q$5="","",COUNTIF(Q$7:Q$26,'설정'!$B$10))</f>
        <v/>
      </c>
      <c r="R28" s="34">
        <f>IF(R$5="","",COUNTIF(R$7:R$26,'설정'!$B$10))</f>
        <v/>
      </c>
      <c r="S28" s="34">
        <f>IF(S$5="","",COUNTIF(S$7:S$26,'설정'!$B$10))</f>
        <v/>
      </c>
      <c r="T28" s="34">
        <f>IF(T$5="","",COUNTIF(T$7:T$26,'설정'!$B$10))</f>
        <v/>
      </c>
      <c r="U28" s="34">
        <f>IF(U$5="","",COUNTIF(U$7:U$26,'설정'!$B$10))</f>
        <v/>
      </c>
      <c r="V28" s="34">
        <f>IF(V$5="","",COUNTIF(V$7:V$26,'설정'!$B$10))</f>
        <v/>
      </c>
      <c r="W28" s="34">
        <f>IF(W$5="","",COUNTIF(W$7:W$26,'설정'!$B$10))</f>
        <v/>
      </c>
      <c r="X28" s="34">
        <f>IF(X$5="","",COUNTIF(X$7:X$26,'설정'!$B$10))</f>
        <v/>
      </c>
      <c r="Y28" s="34">
        <f>IF(Y$5="","",COUNTIF(Y$7:Y$26,'설정'!$B$10))</f>
        <v/>
      </c>
      <c r="Z28" s="34">
        <f>IF(Z$5="","",COUNTIF(Z$7:Z$26,'설정'!$B$10))</f>
        <v/>
      </c>
      <c r="AA28" s="34">
        <f>IF(AA$5="","",COUNTIF(AA$7:AA$26,'설정'!$B$10))</f>
        <v/>
      </c>
      <c r="AB28" s="34">
        <f>IF(AB$5="","",COUNTIF(AB$7:AB$26,'설정'!$B$10))</f>
        <v/>
      </c>
      <c r="AC28" s="34">
        <f>IF(AC$5="","",COUNTIF(AC$7:AC$26,'설정'!$B$10))</f>
        <v/>
      </c>
      <c r="AD28" s="34">
        <f>IF(AD$5="","",COUNTIF(AD$7:AD$26,'설정'!$B$10))</f>
        <v/>
      </c>
      <c r="AE28" s="34">
        <f>IF(AE$5="","",COUNTIF(AE$7:AE$26,'설정'!$B$10))</f>
        <v/>
      </c>
      <c r="AF28" s="34">
        <f>IF(AF$5="","",COUNTIF(AF$7:AF$26,'설정'!$B$10))</f>
        <v/>
      </c>
      <c r="AG28" s="34">
        <f>IF(AG$5="","",COUNTIF(AG$7:AG$26,'설정'!$B$10))</f>
        <v/>
      </c>
      <c r="AH28" s="34">
        <f>IF(AH$5="","",COUNTIF(AH$7:AH$26,'설정'!$B$10))</f>
        <v/>
      </c>
    </row>
    <row r="29">
      <c r="A29" s="26">
        <f>'설정'!C11&amp;" 인원"</f>
        <v/>
      </c>
      <c r="D29" s="34">
        <f>IF(D$5="","",COUNTIF(D$7:D$26,'설정'!$B$11))</f>
        <v/>
      </c>
      <c r="E29" s="34">
        <f>IF(E$5="","",COUNTIF(E$7:E$26,'설정'!$B$11))</f>
        <v/>
      </c>
      <c r="F29" s="34">
        <f>IF(F$5="","",COUNTIF(F$7:F$26,'설정'!$B$11))</f>
        <v/>
      </c>
      <c r="G29" s="34">
        <f>IF(G$5="","",COUNTIF(G$7:G$26,'설정'!$B$11))</f>
        <v/>
      </c>
      <c r="H29" s="34">
        <f>IF(H$5="","",COUNTIF(H$7:H$26,'설정'!$B$11))</f>
        <v/>
      </c>
      <c r="I29" s="34">
        <f>IF(I$5="","",COUNTIF(I$7:I$26,'설정'!$B$11))</f>
        <v/>
      </c>
      <c r="J29" s="34">
        <f>IF(J$5="","",COUNTIF(J$7:J$26,'설정'!$B$11))</f>
        <v/>
      </c>
      <c r="K29" s="34">
        <f>IF(K$5="","",COUNTIF(K$7:K$26,'설정'!$B$11))</f>
        <v/>
      </c>
      <c r="L29" s="34">
        <f>IF(L$5="","",COUNTIF(L$7:L$26,'설정'!$B$11))</f>
        <v/>
      </c>
      <c r="M29" s="34">
        <f>IF(M$5="","",COUNTIF(M$7:M$26,'설정'!$B$11))</f>
        <v/>
      </c>
      <c r="N29" s="34">
        <f>IF(N$5="","",COUNTIF(N$7:N$26,'설정'!$B$11))</f>
        <v/>
      </c>
      <c r="O29" s="34">
        <f>IF(O$5="","",COUNTIF(O$7:O$26,'설정'!$B$11))</f>
        <v/>
      </c>
      <c r="P29" s="34">
        <f>IF(P$5="","",COUNTIF(P$7:P$26,'설정'!$B$11))</f>
        <v/>
      </c>
      <c r="Q29" s="34">
        <f>IF(Q$5="","",COUNTIF(Q$7:Q$26,'설정'!$B$11))</f>
        <v/>
      </c>
      <c r="R29" s="34">
        <f>IF(R$5="","",COUNTIF(R$7:R$26,'설정'!$B$11))</f>
        <v/>
      </c>
      <c r="S29" s="34">
        <f>IF(S$5="","",COUNTIF(S$7:S$26,'설정'!$B$11))</f>
        <v/>
      </c>
      <c r="T29" s="34">
        <f>IF(T$5="","",COUNTIF(T$7:T$26,'설정'!$B$11))</f>
        <v/>
      </c>
      <c r="U29" s="34">
        <f>IF(U$5="","",COUNTIF(U$7:U$26,'설정'!$B$11))</f>
        <v/>
      </c>
      <c r="V29" s="34">
        <f>IF(V$5="","",COUNTIF(V$7:V$26,'설정'!$B$11))</f>
        <v/>
      </c>
      <c r="W29" s="34">
        <f>IF(W$5="","",COUNTIF(W$7:W$26,'설정'!$B$11))</f>
        <v/>
      </c>
      <c r="X29" s="34">
        <f>IF(X$5="","",COUNTIF(X$7:X$26,'설정'!$B$11))</f>
        <v/>
      </c>
      <c r="Y29" s="34">
        <f>IF(Y$5="","",COUNTIF(Y$7:Y$26,'설정'!$B$11))</f>
        <v/>
      </c>
      <c r="Z29" s="34">
        <f>IF(Z$5="","",COUNTIF(Z$7:Z$26,'설정'!$B$11))</f>
        <v/>
      </c>
      <c r="AA29" s="34">
        <f>IF(AA$5="","",COUNTIF(AA$7:AA$26,'설정'!$B$11))</f>
        <v/>
      </c>
      <c r="AB29" s="34">
        <f>IF(AB$5="","",COUNTIF(AB$7:AB$26,'설정'!$B$11))</f>
        <v/>
      </c>
      <c r="AC29" s="34">
        <f>IF(AC$5="","",COUNTIF(AC$7:AC$26,'설정'!$B$11))</f>
        <v/>
      </c>
      <c r="AD29" s="34">
        <f>IF(AD$5="","",COUNTIF(AD$7:AD$26,'설정'!$B$11))</f>
        <v/>
      </c>
      <c r="AE29" s="34">
        <f>IF(AE$5="","",COUNTIF(AE$7:AE$26,'설정'!$B$11))</f>
        <v/>
      </c>
      <c r="AF29" s="34">
        <f>IF(AF$5="","",COUNTIF(AF$7:AF$26,'설정'!$B$11))</f>
        <v/>
      </c>
      <c r="AG29" s="34">
        <f>IF(AG$5="","",COUNTIF(AG$7:AG$26,'설정'!$B$11))</f>
        <v/>
      </c>
      <c r="AH29" s="34">
        <f>IF(AH$5="","",COUNTIF(AH$7:AH$26,'설정'!$B$11))</f>
        <v/>
      </c>
    </row>
    <row r="30">
      <c r="A30" s="26">
        <f>'설정'!C12&amp;" 인원"</f>
        <v/>
      </c>
      <c r="D30" s="34">
        <f>IF(D$5="","",COUNTIF(D$7:D$26,'설정'!$B$12))</f>
        <v/>
      </c>
      <c r="E30" s="34">
        <f>IF(E$5="","",COUNTIF(E$7:E$26,'설정'!$B$12))</f>
        <v/>
      </c>
      <c r="F30" s="34">
        <f>IF(F$5="","",COUNTIF(F$7:F$26,'설정'!$B$12))</f>
        <v/>
      </c>
      <c r="G30" s="34">
        <f>IF(G$5="","",COUNTIF(G$7:G$26,'설정'!$B$12))</f>
        <v/>
      </c>
      <c r="H30" s="34">
        <f>IF(H$5="","",COUNTIF(H$7:H$26,'설정'!$B$12))</f>
        <v/>
      </c>
      <c r="I30" s="34">
        <f>IF(I$5="","",COUNTIF(I$7:I$26,'설정'!$B$12))</f>
        <v/>
      </c>
      <c r="J30" s="34">
        <f>IF(J$5="","",COUNTIF(J$7:J$26,'설정'!$B$12))</f>
        <v/>
      </c>
      <c r="K30" s="34">
        <f>IF(K$5="","",COUNTIF(K$7:K$26,'설정'!$B$12))</f>
        <v/>
      </c>
      <c r="L30" s="34">
        <f>IF(L$5="","",COUNTIF(L$7:L$26,'설정'!$B$12))</f>
        <v/>
      </c>
      <c r="M30" s="34">
        <f>IF(M$5="","",COUNTIF(M$7:M$26,'설정'!$B$12))</f>
        <v/>
      </c>
      <c r="N30" s="34">
        <f>IF(N$5="","",COUNTIF(N$7:N$26,'설정'!$B$12))</f>
        <v/>
      </c>
      <c r="O30" s="34">
        <f>IF(O$5="","",COUNTIF(O$7:O$26,'설정'!$B$12))</f>
        <v/>
      </c>
      <c r="P30" s="34">
        <f>IF(P$5="","",COUNTIF(P$7:P$26,'설정'!$B$12))</f>
        <v/>
      </c>
      <c r="Q30" s="34">
        <f>IF(Q$5="","",COUNTIF(Q$7:Q$26,'설정'!$B$12))</f>
        <v/>
      </c>
      <c r="R30" s="34">
        <f>IF(R$5="","",COUNTIF(R$7:R$26,'설정'!$B$12))</f>
        <v/>
      </c>
      <c r="S30" s="34">
        <f>IF(S$5="","",COUNTIF(S$7:S$26,'설정'!$B$12))</f>
        <v/>
      </c>
      <c r="T30" s="34">
        <f>IF(T$5="","",COUNTIF(T$7:T$26,'설정'!$B$12))</f>
        <v/>
      </c>
      <c r="U30" s="34">
        <f>IF(U$5="","",COUNTIF(U$7:U$26,'설정'!$B$12))</f>
        <v/>
      </c>
      <c r="V30" s="34">
        <f>IF(V$5="","",COUNTIF(V$7:V$26,'설정'!$B$12))</f>
        <v/>
      </c>
      <c r="W30" s="34">
        <f>IF(W$5="","",COUNTIF(W$7:W$26,'설정'!$B$12))</f>
        <v/>
      </c>
      <c r="X30" s="34">
        <f>IF(X$5="","",COUNTIF(X$7:X$26,'설정'!$B$12))</f>
        <v/>
      </c>
      <c r="Y30" s="34">
        <f>IF(Y$5="","",COUNTIF(Y$7:Y$26,'설정'!$B$12))</f>
        <v/>
      </c>
      <c r="Z30" s="34">
        <f>IF(Z$5="","",COUNTIF(Z$7:Z$26,'설정'!$B$12))</f>
        <v/>
      </c>
      <c r="AA30" s="34">
        <f>IF(AA$5="","",COUNTIF(AA$7:AA$26,'설정'!$B$12))</f>
        <v/>
      </c>
      <c r="AB30" s="34">
        <f>IF(AB$5="","",COUNTIF(AB$7:AB$26,'설정'!$B$12))</f>
        <v/>
      </c>
      <c r="AC30" s="34">
        <f>IF(AC$5="","",COUNTIF(AC$7:AC$26,'설정'!$B$12))</f>
        <v/>
      </c>
      <c r="AD30" s="34">
        <f>IF(AD$5="","",COUNTIF(AD$7:AD$26,'설정'!$B$12))</f>
        <v/>
      </c>
      <c r="AE30" s="34">
        <f>IF(AE$5="","",COUNTIF(AE$7:AE$26,'설정'!$B$12))</f>
        <v/>
      </c>
      <c r="AF30" s="34">
        <f>IF(AF$5="","",COUNTIF(AF$7:AF$26,'설정'!$B$12))</f>
        <v/>
      </c>
      <c r="AG30" s="34">
        <f>IF(AG$5="","",COUNTIF(AG$7:AG$26,'설정'!$B$12))</f>
        <v/>
      </c>
      <c r="AH30" s="34">
        <f>IF(AH$5="","",COUNTIF(AH$7:AH$26,'설정'!$B$12))</f>
        <v/>
      </c>
    </row>
  </sheetData>
  <mergeCells count="9">
    <mergeCell ref="A5:A6"/>
    <mergeCell ref="A28:C28"/>
    <mergeCell ref="AN5:AN6"/>
    <mergeCell ref="A2:AN2"/>
    <mergeCell ref="A1:AN1"/>
    <mergeCell ref="A30:C30"/>
    <mergeCell ref="A29:C29"/>
    <mergeCell ref="B5:B6"/>
    <mergeCell ref="C5:C6"/>
  </mergeCells>
  <conditionalFormatting sqref="D7:AH26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  <cfRule type="cellIs" priority="4" operator="equal" dxfId="3">
      <formula>"O"</formula>
    </cfRule>
    <cfRule type="cellIs" priority="5" operator="equal" dxfId="4">
      <formula>"V"</formula>
    </cfRule>
    <cfRule type="cellIs" priority="6" operator="equal" dxfId="5">
      <formula>"H"</formula>
    </cfRule>
    <cfRule type="expression" priority="9" dxfId="6">
      <formula>AND(D7="",OR(D$6="토",D$6="일",D$4="휴"))</formula>
    </cfRule>
  </conditionalFormatting>
  <conditionalFormatting sqref="D5:AH6">
    <cfRule type="expression" priority="7" dxfId="7">
      <formula>OR(D$6="일",D$4="휴")</formula>
    </cfRule>
    <cfRule type="expression" priority="8" dxfId="8">
      <formula>D$6="토"</formula>
    </cfRule>
  </conditionalFormatting>
  <dataValidations count="1">
    <dataValidation sqref="D7:AH26" showDropDown="0" showInputMessage="1" showErrorMessage="1" allowBlank="1" errorTitle="입력 확인" error="목록에서 선택해 주세요." prompt="근무 코드를 고르세요 (D 주간 · E 오후 · N 야간 · O 휴무 · V 연차 · H 반차)" type="list">
      <formula1>='설정'!$B$10:$B$17</formula1>
    </dataValidation>
  </dataValidations>
  <pageMargins left="0.4" right="0.4" top="0.5" bottom="0.6" header="0.5" footer="0.5"/>
  <pageSetup orientation="landscape" paperSize="9" fitToHeight="1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uglydolls.shop</dc:creator>
  <dc:title xmlns:dc="http://purl.org/dc/elements/1.1/">work-schedule</dc:title>
  <dcterms:created xmlns:dcterms="http://purl.org/dc/terms/" xmlns:xsi="http://www.w3.org/2001/XMLSchema-instance" xsi:type="dcterms:W3CDTF">2026-10-05T00:16:53Z</dcterms:created>
  <dcterms:modified xmlns:dcterms="http://purl.org/dc/terms/" xmlns:xsi="http://www.w3.org/2001/XMLSchema-instance" xsi:type="dcterms:W3CDTF">2026-10-05T00:16:53Z</dcterms:modified>
</cp:coreProperties>
</file>